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5480" windowHeight="9900"/>
  </bookViews>
  <sheets>
    <sheet name="명단" sheetId="1" r:id="rId1"/>
    <sheet name="종목별참가팀수" sheetId="12" state="hidden" r:id="rId2"/>
    <sheet name="참가비" sheetId="17" state="hidden" r:id="rId3"/>
    <sheet name="소속별참가팀수" sheetId="15" state="hidden" r:id="rId4"/>
    <sheet name="경기장" sheetId="19" state="hidden" r:id="rId5"/>
    <sheet name="티셔츠" sheetId="13" state="hidden" r:id="rId6"/>
    <sheet name="이름행운권" sheetId="7" state="hidden" r:id="rId7"/>
    <sheet name="번호행운권" sheetId="9" state="hidden" r:id="rId8"/>
    <sheet name="소속명" sheetId="14" state="hidden" r:id="rId9"/>
    <sheet name="종목별" sheetId="16" state="hidden" r:id="rId10"/>
    <sheet name="취소" sheetId="18" state="hidden" r:id="rId11"/>
    <sheet name="Sheet1" sheetId="20" r:id="rId12"/>
  </sheets>
  <definedNames>
    <definedName name="_xlnm._FilterDatabase" localSheetId="4" hidden="1">경기장!#REF!</definedName>
    <definedName name="_xlnm._FilterDatabase" localSheetId="0" hidden="1">명단!$A$1:$I$616</definedName>
    <definedName name="_xlnm._FilterDatabase" localSheetId="1" hidden="1">종목별참가팀수!#REF!</definedName>
    <definedName name="_xlnm.Print_Titles" localSheetId="0">명단!$1:$1</definedName>
    <definedName name="_xlnm.Print_Titles" localSheetId="3">소속별참가팀수!$1:$2</definedName>
    <definedName name="_xlnm.Print_Titles" localSheetId="2">참가비!$1:$2</definedName>
    <definedName name="_xlnm.Print_Titles" localSheetId="5">티셔츠!$1:$2</definedName>
  </definedNames>
  <calcPr calcId="145621"/>
</workbook>
</file>

<file path=xl/calcChain.xml><?xml version="1.0" encoding="utf-8"?>
<calcChain xmlns="http://schemas.openxmlformats.org/spreadsheetml/2006/main">
  <c r="C114" i="13" l="1"/>
  <c r="D114" i="13"/>
  <c r="E114" i="13"/>
  <c r="F114" i="13"/>
  <c r="G114" i="13"/>
  <c r="H114" i="13"/>
  <c r="I114" i="13"/>
  <c r="J114" i="13"/>
  <c r="K114" i="13"/>
  <c r="C115" i="13"/>
  <c r="D115" i="13"/>
  <c r="E115" i="13"/>
  <c r="F115" i="13"/>
  <c r="G115" i="13"/>
  <c r="H115" i="13"/>
  <c r="I115" i="13"/>
  <c r="J115" i="13"/>
  <c r="K115" i="13"/>
  <c r="C116" i="13"/>
  <c r="D116" i="13"/>
  <c r="E116" i="13"/>
  <c r="F116" i="13"/>
  <c r="G116" i="13"/>
  <c r="H116" i="13"/>
  <c r="K116" i="13" s="1"/>
  <c r="I116" i="13"/>
  <c r="J116" i="13"/>
  <c r="C117" i="13"/>
  <c r="D117" i="13"/>
  <c r="E117" i="13"/>
  <c r="F117" i="13"/>
  <c r="G117" i="13"/>
  <c r="K117" i="13" s="1"/>
  <c r="H117" i="13"/>
  <c r="I117" i="13"/>
  <c r="J117" i="13"/>
  <c r="B109" i="13"/>
  <c r="B110" i="13"/>
  <c r="B111" i="13"/>
  <c r="B112" i="13"/>
  <c r="B113" i="13"/>
  <c r="B114" i="13"/>
  <c r="B115" i="13"/>
  <c r="B116" i="13"/>
  <c r="B117" i="13"/>
  <c r="A115" i="13"/>
  <c r="A116" i="13" s="1"/>
  <c r="A117" i="13" s="1"/>
  <c r="A42" i="13"/>
  <c r="A43" i="13" s="1"/>
  <c r="A44" i="13" s="1"/>
  <c r="A45" i="13" s="1"/>
  <c r="A46" i="13" s="1"/>
  <c r="A47" i="13" s="1"/>
  <c r="A48" i="13" s="1"/>
  <c r="A49" i="13" s="1"/>
  <c r="A50" i="13" s="1"/>
  <c r="A51" i="13" s="1"/>
  <c r="A52" i="13" s="1"/>
  <c r="A53" i="13" s="1"/>
  <c r="A54" i="13" s="1"/>
  <c r="A55" i="13" s="1"/>
  <c r="A56" i="13" s="1"/>
  <c r="A57" i="13" s="1"/>
  <c r="A58" i="13" s="1"/>
  <c r="A59" i="13" s="1"/>
  <c r="A60" i="13" s="1"/>
  <c r="A61" i="13" s="1"/>
  <c r="A62" i="13" s="1"/>
  <c r="A63" i="13" s="1"/>
  <c r="A64" i="13" s="1"/>
  <c r="A65" i="13" s="1"/>
  <c r="A66" i="13" s="1"/>
  <c r="A67" i="13" s="1"/>
  <c r="A68" i="13" s="1"/>
  <c r="A69" i="13" s="1"/>
  <c r="A70" i="13" s="1"/>
  <c r="A71" i="13" s="1"/>
  <c r="A72" i="13" s="1"/>
  <c r="A73" i="13" s="1"/>
  <c r="A74" i="13" s="1"/>
  <c r="A75" i="13" s="1"/>
  <c r="A76" i="13" s="1"/>
  <c r="A77" i="13" s="1"/>
  <c r="A78" i="13" s="1"/>
  <c r="A79" i="13" s="1"/>
  <c r="A80" i="13" s="1"/>
  <c r="A81" i="13" s="1"/>
  <c r="A82" i="13" s="1"/>
  <c r="A83" i="13" s="1"/>
  <c r="A84" i="13" s="1"/>
  <c r="A85" i="13" s="1"/>
  <c r="A86" i="13" s="1"/>
  <c r="A87" i="13" s="1"/>
  <c r="A88" i="13" s="1"/>
  <c r="A89" i="13" s="1"/>
  <c r="A90" i="13" s="1"/>
  <c r="A91" i="13" s="1"/>
  <c r="A92" i="13" s="1"/>
  <c r="A93" i="13" s="1"/>
  <c r="A94" i="13" s="1"/>
  <c r="A95" i="13" s="1"/>
  <c r="A96" i="13" s="1"/>
  <c r="A97" i="13" s="1"/>
  <c r="A98" i="13" s="1"/>
  <c r="A99" i="13" s="1"/>
  <c r="A100" i="13" s="1"/>
  <c r="A101" i="13" s="1"/>
  <c r="A102" i="13" s="1"/>
  <c r="A103" i="13" s="1"/>
  <c r="A104" i="13" s="1"/>
  <c r="A105" i="13" s="1"/>
  <c r="A106" i="13" s="1"/>
  <c r="A107" i="13" s="1"/>
  <c r="A108" i="13" s="1"/>
  <c r="A109" i="13" s="1"/>
  <c r="A110" i="13" s="1"/>
  <c r="A111" i="13" s="1"/>
  <c r="A41" i="13"/>
  <c r="A40" i="13"/>
  <c r="A5" i="13"/>
  <c r="A6" i="13" s="1"/>
  <c r="A7" i="13" s="1"/>
  <c r="A8" i="13" s="1"/>
  <c r="A9" i="13" s="1"/>
  <c r="A10" i="13" s="1"/>
  <c r="A11" i="13" s="1"/>
  <c r="A12" i="13" s="1"/>
  <c r="A13" i="13" s="1"/>
  <c r="A14" i="13" s="1"/>
  <c r="A15" i="13" s="1"/>
  <c r="A16" i="13" s="1"/>
  <c r="A17" i="13" s="1"/>
  <c r="A18" i="13" s="1"/>
  <c r="A19" i="13" s="1"/>
  <c r="A20" i="13" s="1"/>
  <c r="A21" i="13" s="1"/>
  <c r="A22" i="13" s="1"/>
  <c r="A23" i="13" s="1"/>
  <c r="A24" i="13" s="1"/>
  <c r="A25" i="13" s="1"/>
  <c r="A26" i="13" s="1"/>
  <c r="A27" i="13" s="1"/>
  <c r="A28" i="13" s="1"/>
  <c r="A29" i="13" s="1"/>
  <c r="A30" i="13" s="1"/>
  <c r="A31" i="13" s="1"/>
  <c r="A32" i="13" s="1"/>
  <c r="A33" i="13" s="1"/>
  <c r="A34" i="13" s="1"/>
  <c r="A35" i="13" s="1"/>
  <c r="A36" i="13" s="1"/>
  <c r="A37" i="13" s="1"/>
  <c r="A38" i="13" s="1"/>
  <c r="A4" i="13"/>
  <c r="A621" i="16"/>
  <c r="B621" i="16"/>
  <c r="C621" i="16"/>
  <c r="D621" i="16"/>
  <c r="E621" i="16"/>
  <c r="F621" i="16"/>
  <c r="G621" i="16"/>
  <c r="A622" i="16"/>
  <c r="B622" i="16"/>
  <c r="C622" i="16"/>
  <c r="D622" i="16"/>
  <c r="E622" i="16"/>
  <c r="F622" i="16"/>
  <c r="G622" i="16"/>
  <c r="A623" i="16"/>
  <c r="B623" i="16"/>
  <c r="C623" i="16"/>
  <c r="D623" i="16"/>
  <c r="E623" i="16"/>
  <c r="F623" i="16"/>
  <c r="G623" i="16"/>
  <c r="A624" i="16"/>
  <c r="B624" i="16"/>
  <c r="C624" i="16"/>
  <c r="D624" i="16"/>
  <c r="E624" i="16"/>
  <c r="F624" i="16"/>
  <c r="G624" i="16"/>
  <c r="A625" i="16"/>
  <c r="B625" i="16"/>
  <c r="C625" i="16"/>
  <c r="D625" i="16"/>
  <c r="E625" i="16"/>
  <c r="F625" i="16"/>
  <c r="G625" i="16"/>
  <c r="A626" i="16"/>
  <c r="B626" i="16"/>
  <c r="C626" i="16"/>
  <c r="D626" i="16"/>
  <c r="E626" i="16"/>
  <c r="F626" i="16"/>
  <c r="G626" i="16"/>
  <c r="A627" i="16"/>
  <c r="B627" i="16"/>
  <c r="C627" i="16"/>
  <c r="D627" i="16"/>
  <c r="E627" i="16"/>
  <c r="F627" i="16"/>
  <c r="G627" i="16"/>
  <c r="A628" i="16"/>
  <c r="B628" i="16"/>
  <c r="C628" i="16"/>
  <c r="D628" i="16"/>
  <c r="E628" i="16"/>
  <c r="F628" i="16"/>
  <c r="G628" i="16"/>
  <c r="A629" i="16"/>
  <c r="B629" i="16"/>
  <c r="C629" i="16"/>
  <c r="D629" i="16"/>
  <c r="E629" i="16"/>
  <c r="F629" i="16"/>
  <c r="G629" i="16"/>
  <c r="A630" i="16"/>
  <c r="B630" i="16"/>
  <c r="C630" i="16"/>
  <c r="D630" i="16"/>
  <c r="E630" i="16"/>
  <c r="F630" i="16"/>
  <c r="G630" i="16"/>
  <c r="A2" i="16"/>
  <c r="B2" i="16"/>
  <c r="C2" i="16"/>
  <c r="D2" i="16"/>
  <c r="E2" i="16"/>
  <c r="F2" i="16"/>
  <c r="G2" i="16"/>
  <c r="A3" i="16"/>
  <c r="B3" i="16"/>
  <c r="C3" i="16"/>
  <c r="D3" i="16"/>
  <c r="E3" i="16"/>
  <c r="F3" i="16"/>
  <c r="G3" i="16"/>
  <c r="A4" i="16"/>
  <c r="B4" i="16"/>
  <c r="C4" i="16"/>
  <c r="D4" i="16"/>
  <c r="E4" i="16"/>
  <c r="F4" i="16"/>
  <c r="G4" i="16"/>
  <c r="A5" i="16"/>
  <c r="B5" i="16"/>
  <c r="C5" i="16"/>
  <c r="D5" i="16"/>
  <c r="E5" i="16"/>
  <c r="F5" i="16"/>
  <c r="G5" i="16"/>
  <c r="A6" i="16"/>
  <c r="B6" i="16"/>
  <c r="C6" i="16"/>
  <c r="D6" i="16"/>
  <c r="E6" i="16"/>
  <c r="F6" i="16"/>
  <c r="G6" i="16"/>
  <c r="A7" i="16"/>
  <c r="B7" i="16"/>
  <c r="C7" i="16"/>
  <c r="D7" i="16"/>
  <c r="E7" i="16"/>
  <c r="F7" i="16"/>
  <c r="G7" i="16"/>
  <c r="A8" i="16"/>
  <c r="B8" i="16"/>
  <c r="C8" i="16"/>
  <c r="D8" i="16"/>
  <c r="E8" i="16"/>
  <c r="F8" i="16"/>
  <c r="G8" i="16"/>
  <c r="A9" i="16"/>
  <c r="B9" i="16"/>
  <c r="C9" i="16"/>
  <c r="D9" i="16"/>
  <c r="E9" i="16"/>
  <c r="F9" i="16"/>
  <c r="G9" i="16"/>
  <c r="A10" i="16"/>
  <c r="B10" i="16"/>
  <c r="C10" i="16"/>
  <c r="D10" i="16"/>
  <c r="E10" i="16"/>
  <c r="F10" i="16"/>
  <c r="G10" i="16"/>
  <c r="A11" i="16"/>
  <c r="B11" i="16"/>
  <c r="C11" i="16"/>
  <c r="D11" i="16"/>
  <c r="E11" i="16"/>
  <c r="F11" i="16"/>
  <c r="G11" i="16"/>
  <c r="A12" i="16"/>
  <c r="B12" i="16"/>
  <c r="C12" i="16"/>
  <c r="D12" i="16"/>
  <c r="E12" i="16"/>
  <c r="F12" i="16"/>
  <c r="G12" i="16"/>
  <c r="A13" i="16"/>
  <c r="B13" i="16"/>
  <c r="C13" i="16"/>
  <c r="D13" i="16"/>
  <c r="E13" i="16"/>
  <c r="F13" i="16"/>
  <c r="G13" i="16"/>
  <c r="A14" i="16"/>
  <c r="B14" i="16"/>
  <c r="C14" i="16"/>
  <c r="D14" i="16"/>
  <c r="E14" i="16"/>
  <c r="F14" i="16"/>
  <c r="G14" i="16"/>
  <c r="A15" i="16"/>
  <c r="B15" i="16"/>
  <c r="C15" i="16"/>
  <c r="D15" i="16"/>
  <c r="E15" i="16"/>
  <c r="F15" i="16"/>
  <c r="G15" i="16"/>
  <c r="A16" i="16"/>
  <c r="B16" i="16"/>
  <c r="C16" i="16"/>
  <c r="D16" i="16"/>
  <c r="E16" i="16"/>
  <c r="F16" i="16"/>
  <c r="G16" i="16"/>
  <c r="A17" i="16"/>
  <c r="B17" i="16"/>
  <c r="C17" i="16"/>
  <c r="D17" i="16"/>
  <c r="E17" i="16"/>
  <c r="F17" i="16"/>
  <c r="G17" i="16"/>
  <c r="A18" i="16"/>
  <c r="B18" i="16"/>
  <c r="C18" i="16"/>
  <c r="D18" i="16"/>
  <c r="E18" i="16"/>
  <c r="F18" i="16"/>
  <c r="G18" i="16"/>
  <c r="A19" i="16"/>
  <c r="B19" i="16"/>
  <c r="C19" i="16"/>
  <c r="D19" i="16"/>
  <c r="E19" i="16"/>
  <c r="F19" i="16"/>
  <c r="G19" i="16"/>
  <c r="A20" i="16"/>
  <c r="B20" i="16"/>
  <c r="C20" i="16"/>
  <c r="D20" i="16"/>
  <c r="E20" i="16"/>
  <c r="F20" i="16"/>
  <c r="G20" i="16"/>
  <c r="A21" i="16"/>
  <c r="B21" i="16"/>
  <c r="C21" i="16"/>
  <c r="D21" i="16"/>
  <c r="E21" i="16"/>
  <c r="F21" i="16"/>
  <c r="G21" i="16"/>
  <c r="A22" i="16"/>
  <c r="B22" i="16"/>
  <c r="C22" i="16"/>
  <c r="D22" i="16"/>
  <c r="E22" i="16"/>
  <c r="F22" i="16"/>
  <c r="G22" i="16"/>
  <c r="A23" i="16"/>
  <c r="B23" i="16"/>
  <c r="C23" i="16"/>
  <c r="D23" i="16"/>
  <c r="E23" i="16"/>
  <c r="F23" i="16"/>
  <c r="G23" i="16"/>
  <c r="A24" i="16"/>
  <c r="B24" i="16"/>
  <c r="C24" i="16"/>
  <c r="D24" i="16"/>
  <c r="E24" i="16"/>
  <c r="F24" i="16"/>
  <c r="G24" i="16"/>
  <c r="A25" i="16"/>
  <c r="B25" i="16"/>
  <c r="C25" i="16"/>
  <c r="D25" i="16"/>
  <c r="E25" i="16"/>
  <c r="F25" i="16"/>
  <c r="G25" i="16"/>
  <c r="A26" i="16"/>
  <c r="B26" i="16"/>
  <c r="C26" i="16"/>
  <c r="D26" i="16"/>
  <c r="E26" i="16"/>
  <c r="F26" i="16"/>
  <c r="G26" i="16"/>
  <c r="A27" i="16"/>
  <c r="B27" i="16"/>
  <c r="C27" i="16"/>
  <c r="D27" i="16"/>
  <c r="E27" i="16"/>
  <c r="F27" i="16"/>
  <c r="G27" i="16"/>
  <c r="A28" i="16"/>
  <c r="B28" i="16"/>
  <c r="C28" i="16"/>
  <c r="D28" i="16"/>
  <c r="E28" i="16"/>
  <c r="F28" i="16"/>
  <c r="G28" i="16"/>
  <c r="A29" i="16"/>
  <c r="B29" i="16"/>
  <c r="C29" i="16"/>
  <c r="D29" i="16"/>
  <c r="E29" i="16"/>
  <c r="F29" i="16"/>
  <c r="G29" i="16"/>
  <c r="A30" i="16"/>
  <c r="B30" i="16"/>
  <c r="C30" i="16"/>
  <c r="D30" i="16"/>
  <c r="E30" i="16"/>
  <c r="F30" i="16"/>
  <c r="G30" i="16"/>
  <c r="A31" i="16"/>
  <c r="B31" i="16"/>
  <c r="C31" i="16"/>
  <c r="D31" i="16"/>
  <c r="E31" i="16"/>
  <c r="F31" i="16"/>
  <c r="G31" i="16"/>
  <c r="A32" i="16"/>
  <c r="B32" i="16"/>
  <c r="C32" i="16"/>
  <c r="D32" i="16"/>
  <c r="E32" i="16"/>
  <c r="F32" i="16"/>
  <c r="G32" i="16"/>
  <c r="A33" i="16"/>
  <c r="B33" i="16"/>
  <c r="C33" i="16"/>
  <c r="D33" i="16"/>
  <c r="E33" i="16"/>
  <c r="F33" i="16"/>
  <c r="G33" i="16"/>
  <c r="A34" i="16"/>
  <c r="B34" i="16"/>
  <c r="C34" i="16"/>
  <c r="D34" i="16"/>
  <c r="E34" i="16"/>
  <c r="F34" i="16"/>
  <c r="G34" i="16"/>
  <c r="A35" i="16"/>
  <c r="B35" i="16"/>
  <c r="C35" i="16"/>
  <c r="D35" i="16"/>
  <c r="E35" i="16"/>
  <c r="F35" i="16"/>
  <c r="G35" i="16"/>
  <c r="A36" i="16"/>
  <c r="B36" i="16"/>
  <c r="C36" i="16"/>
  <c r="D36" i="16"/>
  <c r="E36" i="16"/>
  <c r="F36" i="16"/>
  <c r="G36" i="16"/>
  <c r="A37" i="16"/>
  <c r="B37" i="16"/>
  <c r="C37" i="16"/>
  <c r="D37" i="16"/>
  <c r="E37" i="16"/>
  <c r="F37" i="16"/>
  <c r="G37" i="16"/>
  <c r="A38" i="16"/>
  <c r="B38" i="16"/>
  <c r="C38" i="16"/>
  <c r="D38" i="16"/>
  <c r="E38" i="16"/>
  <c r="F38" i="16"/>
  <c r="G38" i="16"/>
  <c r="A39" i="16"/>
  <c r="B39" i="16"/>
  <c r="C39" i="16"/>
  <c r="D39" i="16"/>
  <c r="E39" i="16"/>
  <c r="F39" i="16"/>
  <c r="G39" i="16"/>
  <c r="A40" i="16"/>
  <c r="B40" i="16"/>
  <c r="C40" i="16"/>
  <c r="D40" i="16"/>
  <c r="E40" i="16"/>
  <c r="F40" i="16"/>
  <c r="G40" i="16"/>
  <c r="A41" i="16"/>
  <c r="B41" i="16"/>
  <c r="C41" i="16"/>
  <c r="D41" i="16"/>
  <c r="E41" i="16"/>
  <c r="F41" i="16"/>
  <c r="G41" i="16"/>
  <c r="A42" i="16"/>
  <c r="B42" i="16"/>
  <c r="C42" i="16"/>
  <c r="D42" i="16"/>
  <c r="E42" i="16"/>
  <c r="F42" i="16"/>
  <c r="G42" i="16"/>
  <c r="A43" i="16"/>
  <c r="B43" i="16"/>
  <c r="C43" i="16"/>
  <c r="D43" i="16"/>
  <c r="E43" i="16"/>
  <c r="F43" i="16"/>
  <c r="G43" i="16"/>
  <c r="A44" i="16"/>
  <c r="B44" i="16"/>
  <c r="C44" i="16"/>
  <c r="D44" i="16"/>
  <c r="E44" i="16"/>
  <c r="F44" i="16"/>
  <c r="G44" i="16"/>
  <c r="A45" i="16"/>
  <c r="B45" i="16"/>
  <c r="C45" i="16"/>
  <c r="D45" i="16"/>
  <c r="E45" i="16"/>
  <c r="F45" i="16"/>
  <c r="G45" i="16"/>
  <c r="A46" i="16"/>
  <c r="B46" i="16"/>
  <c r="C46" i="16"/>
  <c r="D46" i="16"/>
  <c r="E46" i="16"/>
  <c r="F46" i="16"/>
  <c r="G46" i="16"/>
  <c r="A47" i="16"/>
  <c r="B47" i="16"/>
  <c r="C47" i="16"/>
  <c r="D47" i="16"/>
  <c r="E47" i="16"/>
  <c r="F47" i="16"/>
  <c r="G47" i="16"/>
  <c r="A48" i="16"/>
  <c r="B48" i="16"/>
  <c r="C48" i="16"/>
  <c r="D48" i="16"/>
  <c r="E48" i="16"/>
  <c r="F48" i="16"/>
  <c r="G48" i="16"/>
  <c r="A49" i="16"/>
  <c r="B49" i="16"/>
  <c r="C49" i="16"/>
  <c r="D49" i="16"/>
  <c r="E49" i="16"/>
  <c r="F49" i="16"/>
  <c r="G49" i="16"/>
  <c r="A50" i="16"/>
  <c r="B50" i="16"/>
  <c r="C50" i="16"/>
  <c r="D50" i="16"/>
  <c r="E50" i="16"/>
  <c r="F50" i="16"/>
  <c r="G50" i="16"/>
  <c r="A51" i="16"/>
  <c r="B51" i="16"/>
  <c r="C51" i="16"/>
  <c r="D51" i="16"/>
  <c r="E51" i="16"/>
  <c r="F51" i="16"/>
  <c r="G51" i="16"/>
  <c r="A52" i="16"/>
  <c r="B52" i="16"/>
  <c r="C52" i="16"/>
  <c r="D52" i="16"/>
  <c r="E52" i="16"/>
  <c r="F52" i="16"/>
  <c r="G52" i="16"/>
  <c r="A53" i="16"/>
  <c r="B53" i="16"/>
  <c r="C53" i="16"/>
  <c r="D53" i="16"/>
  <c r="E53" i="16"/>
  <c r="F53" i="16"/>
  <c r="G53" i="16"/>
  <c r="A54" i="16"/>
  <c r="B54" i="16"/>
  <c r="C54" i="16"/>
  <c r="D54" i="16"/>
  <c r="E54" i="16"/>
  <c r="F54" i="16"/>
  <c r="G54" i="16"/>
  <c r="A55" i="16"/>
  <c r="B55" i="16"/>
  <c r="C55" i="16"/>
  <c r="D55" i="16"/>
  <c r="E55" i="16"/>
  <c r="F55" i="16"/>
  <c r="G55" i="16"/>
  <c r="A56" i="16"/>
  <c r="B56" i="16"/>
  <c r="C56" i="16"/>
  <c r="D56" i="16"/>
  <c r="E56" i="16"/>
  <c r="F56" i="16"/>
  <c r="G56" i="16"/>
  <c r="A57" i="16"/>
  <c r="B57" i="16"/>
  <c r="C57" i="16"/>
  <c r="D57" i="16"/>
  <c r="E57" i="16"/>
  <c r="F57" i="16"/>
  <c r="G57" i="16"/>
  <c r="A58" i="16"/>
  <c r="B58" i="16"/>
  <c r="C58" i="16"/>
  <c r="D58" i="16"/>
  <c r="E58" i="16"/>
  <c r="F58" i="16"/>
  <c r="G58" i="16"/>
  <c r="A59" i="16"/>
  <c r="B59" i="16"/>
  <c r="C59" i="16"/>
  <c r="D59" i="16"/>
  <c r="E59" i="16"/>
  <c r="F59" i="16"/>
  <c r="G59" i="16"/>
  <c r="A60" i="16"/>
  <c r="B60" i="16"/>
  <c r="C60" i="16"/>
  <c r="D60" i="16"/>
  <c r="E60" i="16"/>
  <c r="F60" i="16"/>
  <c r="G60" i="16"/>
  <c r="A61" i="16"/>
  <c r="B61" i="16"/>
  <c r="C61" i="16"/>
  <c r="D61" i="16"/>
  <c r="E61" i="16"/>
  <c r="F61" i="16"/>
  <c r="G61" i="16"/>
  <c r="A62" i="16"/>
  <c r="B62" i="16"/>
  <c r="C62" i="16"/>
  <c r="D62" i="16"/>
  <c r="E62" i="16"/>
  <c r="F62" i="16"/>
  <c r="G62" i="16"/>
  <c r="A63" i="16"/>
  <c r="B63" i="16"/>
  <c r="C63" i="16"/>
  <c r="D63" i="16"/>
  <c r="E63" i="16"/>
  <c r="F63" i="16"/>
  <c r="G63" i="16"/>
  <c r="A64" i="16"/>
  <c r="B64" i="16"/>
  <c r="C64" i="16"/>
  <c r="D64" i="16"/>
  <c r="E64" i="16"/>
  <c r="F64" i="16"/>
  <c r="G64" i="16"/>
  <c r="A65" i="16"/>
  <c r="B65" i="16"/>
  <c r="C65" i="16"/>
  <c r="D65" i="16"/>
  <c r="E65" i="16"/>
  <c r="F65" i="16"/>
  <c r="G65" i="16"/>
  <c r="A66" i="16"/>
  <c r="B66" i="16"/>
  <c r="C66" i="16"/>
  <c r="D66" i="16"/>
  <c r="E66" i="16"/>
  <c r="F66" i="16"/>
  <c r="G66" i="16"/>
  <c r="A67" i="16"/>
  <c r="B67" i="16"/>
  <c r="C67" i="16"/>
  <c r="D67" i="16"/>
  <c r="E67" i="16"/>
  <c r="F67" i="16"/>
  <c r="G67" i="16"/>
  <c r="A68" i="16"/>
  <c r="B68" i="16"/>
  <c r="C68" i="16"/>
  <c r="D68" i="16"/>
  <c r="E68" i="16"/>
  <c r="F68" i="16"/>
  <c r="G68" i="16"/>
  <c r="A69" i="16"/>
  <c r="B69" i="16"/>
  <c r="C69" i="16"/>
  <c r="D69" i="16"/>
  <c r="E69" i="16"/>
  <c r="F69" i="16"/>
  <c r="G69" i="16"/>
  <c r="A70" i="16"/>
  <c r="B70" i="16"/>
  <c r="C70" i="16"/>
  <c r="D70" i="16"/>
  <c r="E70" i="16"/>
  <c r="F70" i="16"/>
  <c r="G70" i="16"/>
  <c r="A71" i="16"/>
  <c r="B71" i="16"/>
  <c r="C71" i="16"/>
  <c r="D71" i="16"/>
  <c r="E71" i="16"/>
  <c r="F71" i="16"/>
  <c r="G71" i="16"/>
  <c r="A72" i="16"/>
  <c r="B72" i="16"/>
  <c r="C72" i="16"/>
  <c r="D72" i="16"/>
  <c r="E72" i="16"/>
  <c r="F72" i="16"/>
  <c r="G72" i="16"/>
  <c r="A73" i="16"/>
  <c r="B73" i="16"/>
  <c r="C73" i="16"/>
  <c r="D73" i="16"/>
  <c r="E73" i="16"/>
  <c r="F73" i="16"/>
  <c r="G73" i="16"/>
  <c r="A74" i="16"/>
  <c r="B74" i="16"/>
  <c r="C74" i="16"/>
  <c r="D74" i="16"/>
  <c r="E74" i="16"/>
  <c r="F74" i="16"/>
  <c r="G74" i="16"/>
  <c r="A75" i="16"/>
  <c r="B75" i="16"/>
  <c r="C75" i="16"/>
  <c r="D75" i="16"/>
  <c r="E75" i="16"/>
  <c r="F75" i="16"/>
  <c r="G75" i="16"/>
  <c r="A76" i="16"/>
  <c r="B76" i="16"/>
  <c r="C76" i="16"/>
  <c r="D76" i="16"/>
  <c r="E76" i="16"/>
  <c r="F76" i="16"/>
  <c r="G76" i="16"/>
  <c r="A77" i="16"/>
  <c r="B77" i="16"/>
  <c r="C77" i="16"/>
  <c r="D77" i="16"/>
  <c r="E77" i="16"/>
  <c r="F77" i="16"/>
  <c r="G77" i="16"/>
  <c r="A78" i="16"/>
  <c r="B78" i="16"/>
  <c r="C78" i="16"/>
  <c r="D78" i="16"/>
  <c r="E78" i="16"/>
  <c r="F78" i="16"/>
  <c r="G78" i="16"/>
  <c r="A79" i="16"/>
  <c r="B79" i="16"/>
  <c r="C79" i="16"/>
  <c r="D79" i="16"/>
  <c r="E79" i="16"/>
  <c r="F79" i="16"/>
  <c r="G79" i="16"/>
  <c r="A80" i="16"/>
  <c r="B80" i="16"/>
  <c r="C80" i="16"/>
  <c r="D80" i="16"/>
  <c r="E80" i="16"/>
  <c r="F80" i="16"/>
  <c r="G80" i="16"/>
  <c r="A81" i="16"/>
  <c r="B81" i="16"/>
  <c r="C81" i="16"/>
  <c r="D81" i="16"/>
  <c r="E81" i="16"/>
  <c r="F81" i="16"/>
  <c r="G81" i="16"/>
  <c r="A82" i="16"/>
  <c r="B82" i="16"/>
  <c r="C82" i="16"/>
  <c r="D82" i="16"/>
  <c r="E82" i="16"/>
  <c r="F82" i="16"/>
  <c r="G82" i="16"/>
  <c r="A83" i="16"/>
  <c r="B83" i="16"/>
  <c r="C83" i="16"/>
  <c r="D83" i="16"/>
  <c r="E83" i="16"/>
  <c r="F83" i="16"/>
  <c r="G83" i="16"/>
  <c r="A84" i="16"/>
  <c r="B84" i="16"/>
  <c r="C84" i="16"/>
  <c r="D84" i="16"/>
  <c r="E84" i="16"/>
  <c r="F84" i="16"/>
  <c r="G84" i="16"/>
  <c r="A85" i="16"/>
  <c r="B85" i="16"/>
  <c r="C85" i="16"/>
  <c r="D85" i="16"/>
  <c r="E85" i="16"/>
  <c r="F85" i="16"/>
  <c r="G85" i="16"/>
  <c r="A86" i="16"/>
  <c r="B86" i="16"/>
  <c r="C86" i="16"/>
  <c r="D86" i="16"/>
  <c r="E86" i="16"/>
  <c r="F86" i="16"/>
  <c r="G86" i="16"/>
  <c r="A87" i="16"/>
  <c r="B87" i="16"/>
  <c r="C87" i="16"/>
  <c r="D87" i="16"/>
  <c r="E87" i="16"/>
  <c r="F87" i="16"/>
  <c r="G87" i="16"/>
  <c r="A88" i="16"/>
  <c r="B88" i="16"/>
  <c r="C88" i="16"/>
  <c r="D88" i="16"/>
  <c r="E88" i="16"/>
  <c r="F88" i="16"/>
  <c r="G88" i="16"/>
  <c r="A89" i="16"/>
  <c r="B89" i="16"/>
  <c r="C89" i="16"/>
  <c r="D89" i="16"/>
  <c r="E89" i="16"/>
  <c r="F89" i="16"/>
  <c r="G89" i="16"/>
  <c r="A90" i="16"/>
  <c r="B90" i="16"/>
  <c r="C90" i="16"/>
  <c r="D90" i="16"/>
  <c r="E90" i="16"/>
  <c r="F90" i="16"/>
  <c r="G90" i="16"/>
  <c r="A91" i="16"/>
  <c r="B91" i="16"/>
  <c r="C91" i="16"/>
  <c r="D91" i="16"/>
  <c r="E91" i="16"/>
  <c r="F91" i="16"/>
  <c r="G91" i="16"/>
  <c r="A92" i="16"/>
  <c r="B92" i="16"/>
  <c r="C92" i="16"/>
  <c r="D92" i="16"/>
  <c r="E92" i="16"/>
  <c r="F92" i="16"/>
  <c r="G92" i="16"/>
  <c r="A93" i="16"/>
  <c r="B93" i="16"/>
  <c r="C93" i="16"/>
  <c r="D93" i="16"/>
  <c r="E93" i="16"/>
  <c r="F93" i="16"/>
  <c r="G93" i="16"/>
  <c r="A94" i="16"/>
  <c r="B94" i="16"/>
  <c r="C94" i="16"/>
  <c r="D94" i="16"/>
  <c r="E94" i="16"/>
  <c r="F94" i="16"/>
  <c r="G94" i="16"/>
  <c r="A95" i="16"/>
  <c r="B95" i="16"/>
  <c r="C95" i="16"/>
  <c r="D95" i="16"/>
  <c r="E95" i="16"/>
  <c r="F95" i="16"/>
  <c r="G95" i="16"/>
  <c r="A96" i="16"/>
  <c r="B96" i="16"/>
  <c r="C96" i="16"/>
  <c r="D96" i="16"/>
  <c r="E96" i="16"/>
  <c r="F96" i="16"/>
  <c r="G96" i="16"/>
  <c r="A97" i="16"/>
  <c r="B97" i="16"/>
  <c r="C97" i="16"/>
  <c r="D97" i="16"/>
  <c r="E97" i="16"/>
  <c r="F97" i="16"/>
  <c r="G97" i="16"/>
  <c r="A98" i="16"/>
  <c r="B98" i="16"/>
  <c r="C98" i="16"/>
  <c r="D98" i="16"/>
  <c r="E98" i="16"/>
  <c r="F98" i="16"/>
  <c r="G98" i="16"/>
  <c r="A99" i="16"/>
  <c r="B99" i="16"/>
  <c r="C99" i="16"/>
  <c r="D99" i="16"/>
  <c r="E99" i="16"/>
  <c r="F99" i="16"/>
  <c r="G99" i="16"/>
  <c r="A100" i="16"/>
  <c r="B100" i="16"/>
  <c r="C100" i="16"/>
  <c r="D100" i="16"/>
  <c r="E100" i="16"/>
  <c r="F100" i="16"/>
  <c r="G100" i="16"/>
  <c r="A101" i="16"/>
  <c r="B101" i="16"/>
  <c r="C101" i="16"/>
  <c r="D101" i="16"/>
  <c r="E101" i="16"/>
  <c r="F101" i="16"/>
  <c r="G101" i="16"/>
  <c r="A102" i="16"/>
  <c r="B102" i="16"/>
  <c r="C102" i="16"/>
  <c r="D102" i="16"/>
  <c r="E102" i="16"/>
  <c r="F102" i="16"/>
  <c r="G102" i="16"/>
  <c r="A103" i="16"/>
  <c r="B103" i="16"/>
  <c r="C103" i="16"/>
  <c r="D103" i="16"/>
  <c r="E103" i="16"/>
  <c r="F103" i="16"/>
  <c r="G103" i="16"/>
  <c r="A104" i="16"/>
  <c r="B104" i="16"/>
  <c r="C104" i="16"/>
  <c r="D104" i="16"/>
  <c r="E104" i="16"/>
  <c r="F104" i="16"/>
  <c r="G104" i="16"/>
  <c r="A105" i="16"/>
  <c r="B105" i="16"/>
  <c r="C105" i="16"/>
  <c r="D105" i="16"/>
  <c r="E105" i="16"/>
  <c r="F105" i="16"/>
  <c r="G105" i="16"/>
  <c r="A106" i="16"/>
  <c r="B106" i="16"/>
  <c r="C106" i="16"/>
  <c r="D106" i="16"/>
  <c r="E106" i="16"/>
  <c r="F106" i="16"/>
  <c r="G106" i="16"/>
  <c r="A107" i="16"/>
  <c r="B107" i="16"/>
  <c r="C107" i="16"/>
  <c r="D107" i="16"/>
  <c r="E107" i="16"/>
  <c r="F107" i="16"/>
  <c r="G107" i="16"/>
  <c r="A108" i="16"/>
  <c r="B108" i="16"/>
  <c r="C108" i="16"/>
  <c r="D108" i="16"/>
  <c r="E108" i="16"/>
  <c r="F108" i="16"/>
  <c r="G108" i="16"/>
  <c r="A109" i="16"/>
  <c r="B109" i="16"/>
  <c r="C109" i="16"/>
  <c r="D109" i="16"/>
  <c r="E109" i="16"/>
  <c r="F109" i="16"/>
  <c r="G109" i="16"/>
  <c r="A110" i="16"/>
  <c r="B110" i="16"/>
  <c r="C110" i="16"/>
  <c r="D110" i="16"/>
  <c r="E110" i="16"/>
  <c r="F110" i="16"/>
  <c r="G110" i="16"/>
  <c r="A111" i="16"/>
  <c r="B111" i="16"/>
  <c r="C111" i="16"/>
  <c r="D111" i="16"/>
  <c r="E111" i="16"/>
  <c r="F111" i="16"/>
  <c r="G111" i="16"/>
  <c r="A112" i="16"/>
  <c r="B112" i="16"/>
  <c r="C112" i="16"/>
  <c r="D112" i="16"/>
  <c r="E112" i="16"/>
  <c r="F112" i="16"/>
  <c r="G112" i="16"/>
  <c r="A113" i="16"/>
  <c r="B113" i="16"/>
  <c r="C113" i="16"/>
  <c r="D113" i="16"/>
  <c r="E113" i="16"/>
  <c r="F113" i="16"/>
  <c r="G113" i="16"/>
  <c r="A114" i="16"/>
  <c r="B114" i="16"/>
  <c r="C114" i="16"/>
  <c r="D114" i="16"/>
  <c r="E114" i="16"/>
  <c r="F114" i="16"/>
  <c r="G114" i="16"/>
  <c r="A115" i="16"/>
  <c r="B115" i="16"/>
  <c r="C115" i="16"/>
  <c r="D115" i="16"/>
  <c r="E115" i="16"/>
  <c r="F115" i="16"/>
  <c r="G115" i="16"/>
  <c r="A116" i="16"/>
  <c r="B116" i="16"/>
  <c r="C116" i="16"/>
  <c r="D116" i="16"/>
  <c r="E116" i="16"/>
  <c r="F116" i="16"/>
  <c r="G116" i="16"/>
  <c r="A117" i="16"/>
  <c r="B117" i="16"/>
  <c r="C117" i="16"/>
  <c r="D117" i="16"/>
  <c r="E117" i="16"/>
  <c r="F117" i="16"/>
  <c r="G117" i="16"/>
  <c r="A118" i="16"/>
  <c r="B118" i="16"/>
  <c r="C118" i="16"/>
  <c r="D118" i="16"/>
  <c r="E118" i="16"/>
  <c r="F118" i="16"/>
  <c r="G118" i="16"/>
  <c r="A119" i="16"/>
  <c r="B119" i="16"/>
  <c r="C119" i="16"/>
  <c r="D119" i="16"/>
  <c r="E119" i="16"/>
  <c r="F119" i="16"/>
  <c r="G119" i="16"/>
  <c r="A120" i="16"/>
  <c r="B120" i="16"/>
  <c r="C120" i="16"/>
  <c r="D120" i="16"/>
  <c r="E120" i="16"/>
  <c r="F120" i="16"/>
  <c r="G120" i="16"/>
  <c r="A121" i="16"/>
  <c r="B121" i="16"/>
  <c r="C121" i="16"/>
  <c r="D121" i="16"/>
  <c r="E121" i="16"/>
  <c r="F121" i="16"/>
  <c r="G121" i="16"/>
  <c r="A122" i="16"/>
  <c r="B122" i="16"/>
  <c r="C122" i="16"/>
  <c r="D122" i="16"/>
  <c r="E122" i="16"/>
  <c r="F122" i="16"/>
  <c r="G122" i="16"/>
  <c r="A123" i="16"/>
  <c r="B123" i="16"/>
  <c r="C123" i="16"/>
  <c r="D123" i="16"/>
  <c r="E123" i="16"/>
  <c r="F123" i="16"/>
  <c r="G123" i="16"/>
  <c r="A124" i="16"/>
  <c r="B124" i="16"/>
  <c r="C124" i="16"/>
  <c r="D124" i="16"/>
  <c r="E124" i="16"/>
  <c r="F124" i="16"/>
  <c r="G124" i="16"/>
  <c r="A125" i="16"/>
  <c r="B125" i="16"/>
  <c r="C125" i="16"/>
  <c r="D125" i="16"/>
  <c r="E125" i="16"/>
  <c r="F125" i="16"/>
  <c r="G125" i="16"/>
  <c r="A126" i="16"/>
  <c r="B126" i="16"/>
  <c r="C126" i="16"/>
  <c r="D126" i="16"/>
  <c r="E126" i="16"/>
  <c r="F126" i="16"/>
  <c r="G126" i="16"/>
  <c r="A127" i="16"/>
  <c r="B127" i="16"/>
  <c r="C127" i="16"/>
  <c r="D127" i="16"/>
  <c r="E127" i="16"/>
  <c r="F127" i="16"/>
  <c r="G127" i="16"/>
  <c r="A128" i="16"/>
  <c r="B128" i="16"/>
  <c r="C128" i="16"/>
  <c r="D128" i="16"/>
  <c r="E128" i="16"/>
  <c r="F128" i="16"/>
  <c r="G128" i="16"/>
  <c r="A129" i="16"/>
  <c r="B129" i="16"/>
  <c r="C129" i="16"/>
  <c r="D129" i="16"/>
  <c r="E129" i="16"/>
  <c r="F129" i="16"/>
  <c r="G129" i="16"/>
  <c r="A130" i="16"/>
  <c r="B130" i="16"/>
  <c r="C130" i="16"/>
  <c r="D130" i="16"/>
  <c r="E130" i="16"/>
  <c r="F130" i="16"/>
  <c r="G130" i="16"/>
  <c r="A131" i="16"/>
  <c r="B131" i="16"/>
  <c r="C131" i="16"/>
  <c r="D131" i="16"/>
  <c r="E131" i="16"/>
  <c r="F131" i="16"/>
  <c r="G131" i="16"/>
  <c r="A132" i="16"/>
  <c r="B132" i="16"/>
  <c r="C132" i="16"/>
  <c r="D132" i="16"/>
  <c r="E132" i="16"/>
  <c r="F132" i="16"/>
  <c r="G132" i="16"/>
  <c r="A133" i="16"/>
  <c r="B133" i="16"/>
  <c r="C133" i="16"/>
  <c r="D133" i="16"/>
  <c r="E133" i="16"/>
  <c r="F133" i="16"/>
  <c r="G133" i="16"/>
  <c r="A134" i="16"/>
  <c r="B134" i="16"/>
  <c r="C134" i="16"/>
  <c r="D134" i="16"/>
  <c r="E134" i="16"/>
  <c r="F134" i="16"/>
  <c r="G134" i="16"/>
  <c r="A135" i="16"/>
  <c r="B135" i="16"/>
  <c r="C135" i="16"/>
  <c r="D135" i="16"/>
  <c r="E135" i="16"/>
  <c r="F135" i="16"/>
  <c r="G135" i="16"/>
  <c r="A136" i="16"/>
  <c r="B136" i="16"/>
  <c r="C136" i="16"/>
  <c r="D136" i="16"/>
  <c r="E136" i="16"/>
  <c r="F136" i="16"/>
  <c r="G136" i="16"/>
  <c r="A137" i="16"/>
  <c r="B137" i="16"/>
  <c r="C137" i="16"/>
  <c r="D137" i="16"/>
  <c r="E137" i="16"/>
  <c r="F137" i="16"/>
  <c r="G137" i="16"/>
  <c r="A138" i="16"/>
  <c r="B138" i="16"/>
  <c r="C138" i="16"/>
  <c r="D138" i="16"/>
  <c r="E138" i="16"/>
  <c r="F138" i="16"/>
  <c r="G138" i="16"/>
  <c r="A139" i="16"/>
  <c r="B139" i="16"/>
  <c r="C139" i="16"/>
  <c r="D139" i="16"/>
  <c r="E139" i="16"/>
  <c r="F139" i="16"/>
  <c r="G139" i="16"/>
  <c r="A140" i="16"/>
  <c r="B140" i="16"/>
  <c r="C140" i="16"/>
  <c r="D140" i="16"/>
  <c r="E140" i="16"/>
  <c r="F140" i="16"/>
  <c r="G140" i="16"/>
  <c r="A141" i="16"/>
  <c r="B141" i="16"/>
  <c r="C141" i="16"/>
  <c r="D141" i="16"/>
  <c r="E141" i="16"/>
  <c r="F141" i="16"/>
  <c r="G141" i="16"/>
  <c r="A142" i="16"/>
  <c r="B142" i="16"/>
  <c r="C142" i="16"/>
  <c r="D142" i="16"/>
  <c r="E142" i="16"/>
  <c r="F142" i="16"/>
  <c r="G142" i="16"/>
  <c r="A143" i="16"/>
  <c r="B143" i="16"/>
  <c r="C143" i="16"/>
  <c r="D143" i="16"/>
  <c r="E143" i="16"/>
  <c r="F143" i="16"/>
  <c r="G143" i="16"/>
  <c r="A144" i="16"/>
  <c r="B144" i="16"/>
  <c r="C144" i="16"/>
  <c r="D144" i="16"/>
  <c r="E144" i="16"/>
  <c r="F144" i="16"/>
  <c r="G144" i="16"/>
  <c r="A145" i="16"/>
  <c r="B145" i="16"/>
  <c r="C145" i="16"/>
  <c r="D145" i="16"/>
  <c r="E145" i="16"/>
  <c r="F145" i="16"/>
  <c r="G145" i="16"/>
  <c r="A146" i="16"/>
  <c r="B146" i="16"/>
  <c r="C146" i="16"/>
  <c r="D146" i="16"/>
  <c r="E146" i="16"/>
  <c r="F146" i="16"/>
  <c r="G146" i="16"/>
  <c r="A147" i="16"/>
  <c r="B147" i="16"/>
  <c r="C147" i="16"/>
  <c r="D147" i="16"/>
  <c r="E147" i="16"/>
  <c r="F147" i="16"/>
  <c r="G147" i="16"/>
  <c r="A148" i="16"/>
  <c r="B148" i="16"/>
  <c r="C148" i="16"/>
  <c r="D148" i="16"/>
  <c r="E148" i="16"/>
  <c r="F148" i="16"/>
  <c r="G148" i="16"/>
  <c r="A149" i="16"/>
  <c r="B149" i="16"/>
  <c r="C149" i="16"/>
  <c r="D149" i="16"/>
  <c r="E149" i="16"/>
  <c r="F149" i="16"/>
  <c r="G149" i="16"/>
  <c r="A150" i="16"/>
  <c r="B150" i="16"/>
  <c r="C150" i="16"/>
  <c r="D150" i="16"/>
  <c r="E150" i="16"/>
  <c r="F150" i="16"/>
  <c r="G150" i="16"/>
  <c r="A151" i="16"/>
  <c r="B151" i="16"/>
  <c r="C151" i="16"/>
  <c r="D151" i="16"/>
  <c r="E151" i="16"/>
  <c r="F151" i="16"/>
  <c r="G151" i="16"/>
  <c r="A152" i="16"/>
  <c r="B152" i="16"/>
  <c r="C152" i="16"/>
  <c r="D152" i="16"/>
  <c r="E152" i="16"/>
  <c r="F152" i="16"/>
  <c r="G152" i="16"/>
  <c r="A153" i="16"/>
  <c r="B153" i="16"/>
  <c r="C153" i="16"/>
  <c r="D153" i="16"/>
  <c r="E153" i="16"/>
  <c r="F153" i="16"/>
  <c r="G153" i="16"/>
  <c r="A154" i="16"/>
  <c r="B154" i="16"/>
  <c r="C154" i="16"/>
  <c r="D154" i="16"/>
  <c r="E154" i="16"/>
  <c r="F154" i="16"/>
  <c r="G154" i="16"/>
  <c r="A155" i="16"/>
  <c r="B155" i="16"/>
  <c r="C155" i="16"/>
  <c r="D155" i="16"/>
  <c r="E155" i="16"/>
  <c r="F155" i="16"/>
  <c r="G155" i="16"/>
  <c r="A156" i="16"/>
  <c r="B156" i="16"/>
  <c r="C156" i="16"/>
  <c r="D156" i="16"/>
  <c r="E156" i="16"/>
  <c r="F156" i="16"/>
  <c r="G156" i="16"/>
  <c r="A157" i="16"/>
  <c r="B157" i="16"/>
  <c r="C157" i="16"/>
  <c r="D157" i="16"/>
  <c r="E157" i="16"/>
  <c r="F157" i="16"/>
  <c r="G157" i="16"/>
  <c r="A158" i="16"/>
  <c r="B158" i="16"/>
  <c r="C158" i="16"/>
  <c r="D158" i="16"/>
  <c r="E158" i="16"/>
  <c r="F158" i="16"/>
  <c r="G158" i="16"/>
  <c r="A159" i="16"/>
  <c r="B159" i="16"/>
  <c r="C159" i="16"/>
  <c r="D159" i="16"/>
  <c r="E159" i="16"/>
  <c r="F159" i="16"/>
  <c r="G159" i="16"/>
  <c r="A160" i="16"/>
  <c r="B160" i="16"/>
  <c r="C160" i="16"/>
  <c r="D160" i="16"/>
  <c r="E160" i="16"/>
  <c r="F160" i="16"/>
  <c r="G160" i="16"/>
  <c r="A161" i="16"/>
  <c r="B161" i="16"/>
  <c r="C161" i="16"/>
  <c r="D161" i="16"/>
  <c r="E161" i="16"/>
  <c r="F161" i="16"/>
  <c r="G161" i="16"/>
  <c r="A162" i="16"/>
  <c r="B162" i="16"/>
  <c r="C162" i="16"/>
  <c r="D162" i="16"/>
  <c r="E162" i="16"/>
  <c r="F162" i="16"/>
  <c r="G162" i="16"/>
  <c r="A163" i="16"/>
  <c r="B163" i="16"/>
  <c r="C163" i="16"/>
  <c r="D163" i="16"/>
  <c r="E163" i="16"/>
  <c r="F163" i="16"/>
  <c r="G163" i="16"/>
  <c r="A164" i="16"/>
  <c r="B164" i="16"/>
  <c r="C164" i="16"/>
  <c r="D164" i="16"/>
  <c r="E164" i="16"/>
  <c r="F164" i="16"/>
  <c r="G164" i="16"/>
  <c r="A165" i="16"/>
  <c r="B165" i="16"/>
  <c r="C165" i="16"/>
  <c r="D165" i="16"/>
  <c r="E165" i="16"/>
  <c r="F165" i="16"/>
  <c r="G165" i="16"/>
  <c r="A166" i="16"/>
  <c r="B166" i="16"/>
  <c r="C166" i="16"/>
  <c r="D166" i="16"/>
  <c r="E166" i="16"/>
  <c r="F166" i="16"/>
  <c r="G166" i="16"/>
  <c r="A167" i="16"/>
  <c r="B167" i="16"/>
  <c r="C167" i="16"/>
  <c r="D167" i="16"/>
  <c r="E167" i="16"/>
  <c r="F167" i="16"/>
  <c r="G167" i="16"/>
  <c r="A168" i="16"/>
  <c r="B168" i="16"/>
  <c r="C168" i="16"/>
  <c r="D168" i="16"/>
  <c r="E168" i="16"/>
  <c r="F168" i="16"/>
  <c r="G168" i="16"/>
  <c r="A169" i="16"/>
  <c r="B169" i="16"/>
  <c r="C169" i="16"/>
  <c r="D169" i="16"/>
  <c r="E169" i="16"/>
  <c r="F169" i="16"/>
  <c r="G169" i="16"/>
  <c r="A170" i="16"/>
  <c r="B170" i="16"/>
  <c r="C170" i="16"/>
  <c r="D170" i="16"/>
  <c r="E170" i="16"/>
  <c r="F170" i="16"/>
  <c r="G170" i="16"/>
  <c r="A171" i="16"/>
  <c r="B171" i="16"/>
  <c r="C171" i="16"/>
  <c r="D171" i="16"/>
  <c r="E171" i="16"/>
  <c r="F171" i="16"/>
  <c r="G171" i="16"/>
  <c r="A172" i="16"/>
  <c r="B172" i="16"/>
  <c r="C172" i="16"/>
  <c r="D172" i="16"/>
  <c r="E172" i="16"/>
  <c r="F172" i="16"/>
  <c r="G172" i="16"/>
  <c r="A173" i="16"/>
  <c r="B173" i="16"/>
  <c r="C173" i="16"/>
  <c r="D173" i="16"/>
  <c r="E173" i="16"/>
  <c r="F173" i="16"/>
  <c r="G173" i="16"/>
  <c r="A174" i="16"/>
  <c r="B174" i="16"/>
  <c r="C174" i="16"/>
  <c r="D174" i="16"/>
  <c r="E174" i="16"/>
  <c r="F174" i="16"/>
  <c r="G174" i="16"/>
  <c r="A175" i="16"/>
  <c r="B175" i="16"/>
  <c r="C175" i="16"/>
  <c r="D175" i="16"/>
  <c r="E175" i="16"/>
  <c r="F175" i="16"/>
  <c r="G175" i="16"/>
  <c r="A176" i="16"/>
  <c r="B176" i="16"/>
  <c r="C176" i="16"/>
  <c r="D176" i="16"/>
  <c r="E176" i="16"/>
  <c r="F176" i="16"/>
  <c r="G176" i="16"/>
  <c r="A177" i="16"/>
  <c r="B177" i="16"/>
  <c r="C177" i="16"/>
  <c r="D177" i="16"/>
  <c r="E177" i="16"/>
  <c r="F177" i="16"/>
  <c r="G177" i="16"/>
  <c r="A178" i="16"/>
  <c r="B178" i="16"/>
  <c r="C178" i="16"/>
  <c r="D178" i="16"/>
  <c r="E178" i="16"/>
  <c r="F178" i="16"/>
  <c r="G178" i="16"/>
  <c r="A179" i="16"/>
  <c r="B179" i="16"/>
  <c r="C179" i="16"/>
  <c r="D179" i="16"/>
  <c r="E179" i="16"/>
  <c r="F179" i="16"/>
  <c r="G179" i="16"/>
  <c r="A180" i="16"/>
  <c r="B180" i="16"/>
  <c r="C180" i="16"/>
  <c r="D180" i="16"/>
  <c r="E180" i="16"/>
  <c r="F180" i="16"/>
  <c r="G180" i="16"/>
  <c r="A181" i="16"/>
  <c r="B181" i="16"/>
  <c r="C181" i="16"/>
  <c r="D181" i="16"/>
  <c r="E181" i="16"/>
  <c r="F181" i="16"/>
  <c r="G181" i="16"/>
  <c r="A182" i="16"/>
  <c r="B182" i="16"/>
  <c r="C182" i="16"/>
  <c r="D182" i="16"/>
  <c r="E182" i="16"/>
  <c r="F182" i="16"/>
  <c r="G182" i="16"/>
  <c r="A183" i="16"/>
  <c r="B183" i="16"/>
  <c r="C183" i="16"/>
  <c r="D183" i="16"/>
  <c r="E183" i="16"/>
  <c r="F183" i="16"/>
  <c r="G183" i="16"/>
  <c r="A184" i="16"/>
  <c r="B184" i="16"/>
  <c r="C184" i="16"/>
  <c r="D184" i="16"/>
  <c r="E184" i="16"/>
  <c r="F184" i="16"/>
  <c r="G184" i="16"/>
  <c r="A185" i="16"/>
  <c r="B185" i="16"/>
  <c r="C185" i="16"/>
  <c r="D185" i="16"/>
  <c r="E185" i="16"/>
  <c r="F185" i="16"/>
  <c r="G185" i="16"/>
  <c r="A186" i="16"/>
  <c r="B186" i="16"/>
  <c r="C186" i="16"/>
  <c r="D186" i="16"/>
  <c r="E186" i="16"/>
  <c r="F186" i="16"/>
  <c r="G186" i="16"/>
  <c r="A187" i="16"/>
  <c r="B187" i="16"/>
  <c r="C187" i="16"/>
  <c r="D187" i="16"/>
  <c r="E187" i="16"/>
  <c r="F187" i="16"/>
  <c r="G187" i="16"/>
  <c r="A188" i="16"/>
  <c r="B188" i="16"/>
  <c r="C188" i="16"/>
  <c r="D188" i="16"/>
  <c r="E188" i="16"/>
  <c r="F188" i="16"/>
  <c r="G188" i="16"/>
  <c r="A189" i="16"/>
  <c r="B189" i="16"/>
  <c r="C189" i="16"/>
  <c r="D189" i="16"/>
  <c r="E189" i="16"/>
  <c r="F189" i="16"/>
  <c r="G189" i="16"/>
  <c r="A190" i="16"/>
  <c r="B190" i="16"/>
  <c r="C190" i="16"/>
  <c r="D190" i="16"/>
  <c r="E190" i="16"/>
  <c r="F190" i="16"/>
  <c r="G190" i="16"/>
  <c r="A191" i="16"/>
  <c r="B191" i="16"/>
  <c r="C191" i="16"/>
  <c r="D191" i="16"/>
  <c r="E191" i="16"/>
  <c r="F191" i="16"/>
  <c r="G191" i="16"/>
  <c r="A192" i="16"/>
  <c r="B192" i="16"/>
  <c r="C192" i="16"/>
  <c r="D192" i="16"/>
  <c r="E192" i="16"/>
  <c r="F192" i="16"/>
  <c r="G192" i="16"/>
  <c r="A193" i="16"/>
  <c r="B193" i="16"/>
  <c r="C193" i="16"/>
  <c r="D193" i="16"/>
  <c r="E193" i="16"/>
  <c r="F193" i="16"/>
  <c r="G193" i="16"/>
  <c r="A194" i="16"/>
  <c r="B194" i="16"/>
  <c r="C194" i="16"/>
  <c r="D194" i="16"/>
  <c r="E194" i="16"/>
  <c r="F194" i="16"/>
  <c r="G194" i="16"/>
  <c r="A195" i="16"/>
  <c r="B195" i="16"/>
  <c r="C195" i="16"/>
  <c r="D195" i="16"/>
  <c r="E195" i="16"/>
  <c r="F195" i="16"/>
  <c r="G195" i="16"/>
  <c r="A196" i="16"/>
  <c r="B196" i="16"/>
  <c r="C196" i="16"/>
  <c r="D196" i="16"/>
  <c r="E196" i="16"/>
  <c r="F196" i="16"/>
  <c r="G196" i="16"/>
  <c r="A197" i="16"/>
  <c r="B197" i="16"/>
  <c r="C197" i="16"/>
  <c r="D197" i="16"/>
  <c r="E197" i="16"/>
  <c r="F197" i="16"/>
  <c r="G197" i="16"/>
  <c r="A198" i="16"/>
  <c r="B198" i="16"/>
  <c r="C198" i="16"/>
  <c r="D198" i="16"/>
  <c r="E198" i="16"/>
  <c r="F198" i="16"/>
  <c r="G198" i="16"/>
  <c r="A199" i="16"/>
  <c r="B199" i="16"/>
  <c r="C199" i="16"/>
  <c r="D199" i="16"/>
  <c r="E199" i="16"/>
  <c r="F199" i="16"/>
  <c r="G199" i="16"/>
  <c r="A200" i="16"/>
  <c r="B200" i="16"/>
  <c r="C200" i="16"/>
  <c r="D200" i="16"/>
  <c r="E200" i="16"/>
  <c r="F200" i="16"/>
  <c r="G200" i="16"/>
  <c r="A201" i="16"/>
  <c r="B201" i="16"/>
  <c r="C201" i="16"/>
  <c r="D201" i="16"/>
  <c r="E201" i="16"/>
  <c r="F201" i="16"/>
  <c r="G201" i="16"/>
  <c r="A202" i="16"/>
  <c r="B202" i="16"/>
  <c r="C202" i="16"/>
  <c r="D202" i="16"/>
  <c r="E202" i="16"/>
  <c r="F202" i="16"/>
  <c r="G202" i="16"/>
  <c r="A203" i="16"/>
  <c r="B203" i="16"/>
  <c r="C203" i="16"/>
  <c r="D203" i="16"/>
  <c r="E203" i="16"/>
  <c r="F203" i="16"/>
  <c r="G203" i="16"/>
  <c r="A204" i="16"/>
  <c r="B204" i="16"/>
  <c r="C204" i="16"/>
  <c r="D204" i="16"/>
  <c r="E204" i="16"/>
  <c r="F204" i="16"/>
  <c r="G204" i="16"/>
  <c r="A205" i="16"/>
  <c r="B205" i="16"/>
  <c r="C205" i="16"/>
  <c r="D205" i="16"/>
  <c r="E205" i="16"/>
  <c r="F205" i="16"/>
  <c r="G205" i="16"/>
  <c r="A206" i="16"/>
  <c r="B206" i="16"/>
  <c r="C206" i="16"/>
  <c r="D206" i="16"/>
  <c r="E206" i="16"/>
  <c r="F206" i="16"/>
  <c r="G206" i="16"/>
  <c r="A207" i="16"/>
  <c r="B207" i="16"/>
  <c r="C207" i="16"/>
  <c r="D207" i="16"/>
  <c r="E207" i="16"/>
  <c r="F207" i="16"/>
  <c r="G207" i="16"/>
  <c r="A208" i="16"/>
  <c r="B208" i="16"/>
  <c r="C208" i="16"/>
  <c r="D208" i="16"/>
  <c r="E208" i="16"/>
  <c r="F208" i="16"/>
  <c r="G208" i="16"/>
  <c r="A209" i="16"/>
  <c r="B209" i="16"/>
  <c r="C209" i="16"/>
  <c r="D209" i="16"/>
  <c r="E209" i="16"/>
  <c r="F209" i="16"/>
  <c r="G209" i="16"/>
  <c r="A210" i="16"/>
  <c r="B210" i="16"/>
  <c r="C210" i="16"/>
  <c r="D210" i="16"/>
  <c r="E210" i="16"/>
  <c r="F210" i="16"/>
  <c r="G210" i="16"/>
  <c r="A211" i="16"/>
  <c r="B211" i="16"/>
  <c r="C211" i="16"/>
  <c r="D211" i="16"/>
  <c r="E211" i="16"/>
  <c r="F211" i="16"/>
  <c r="G211" i="16"/>
  <c r="A212" i="16"/>
  <c r="B212" i="16"/>
  <c r="C212" i="16"/>
  <c r="D212" i="16"/>
  <c r="E212" i="16"/>
  <c r="F212" i="16"/>
  <c r="G212" i="16"/>
  <c r="A213" i="16"/>
  <c r="B213" i="16"/>
  <c r="C213" i="16"/>
  <c r="D213" i="16"/>
  <c r="E213" i="16"/>
  <c r="F213" i="16"/>
  <c r="G213" i="16"/>
  <c r="A214" i="16"/>
  <c r="B214" i="16"/>
  <c r="C214" i="16"/>
  <c r="D214" i="16"/>
  <c r="E214" i="16"/>
  <c r="F214" i="16"/>
  <c r="G214" i="16"/>
  <c r="A215" i="16"/>
  <c r="B215" i="16"/>
  <c r="C215" i="16"/>
  <c r="D215" i="16"/>
  <c r="E215" i="16"/>
  <c r="F215" i="16"/>
  <c r="G215" i="16"/>
  <c r="A216" i="16"/>
  <c r="B216" i="16"/>
  <c r="C216" i="16"/>
  <c r="D216" i="16"/>
  <c r="E216" i="16"/>
  <c r="F216" i="16"/>
  <c r="G216" i="16"/>
  <c r="A217" i="16"/>
  <c r="B217" i="16"/>
  <c r="C217" i="16"/>
  <c r="D217" i="16"/>
  <c r="E217" i="16"/>
  <c r="F217" i="16"/>
  <c r="G217" i="16"/>
  <c r="A218" i="16"/>
  <c r="B218" i="16"/>
  <c r="C218" i="16"/>
  <c r="D218" i="16"/>
  <c r="E218" i="16"/>
  <c r="F218" i="16"/>
  <c r="G218" i="16"/>
  <c r="A219" i="16"/>
  <c r="B219" i="16"/>
  <c r="C219" i="16"/>
  <c r="D219" i="16"/>
  <c r="E219" i="16"/>
  <c r="F219" i="16"/>
  <c r="G219" i="16"/>
  <c r="A220" i="16"/>
  <c r="B220" i="16"/>
  <c r="C220" i="16"/>
  <c r="D220" i="16"/>
  <c r="E220" i="16"/>
  <c r="F220" i="16"/>
  <c r="G220" i="16"/>
  <c r="A221" i="16"/>
  <c r="B221" i="16"/>
  <c r="C221" i="16"/>
  <c r="D221" i="16"/>
  <c r="E221" i="16"/>
  <c r="F221" i="16"/>
  <c r="G221" i="16"/>
  <c r="A222" i="16"/>
  <c r="B222" i="16"/>
  <c r="C222" i="16"/>
  <c r="D222" i="16"/>
  <c r="E222" i="16"/>
  <c r="F222" i="16"/>
  <c r="G222" i="16"/>
  <c r="A223" i="16"/>
  <c r="B223" i="16"/>
  <c r="C223" i="16"/>
  <c r="D223" i="16"/>
  <c r="E223" i="16"/>
  <c r="F223" i="16"/>
  <c r="G223" i="16"/>
  <c r="A224" i="16"/>
  <c r="B224" i="16"/>
  <c r="C224" i="16"/>
  <c r="D224" i="16"/>
  <c r="E224" i="16"/>
  <c r="F224" i="16"/>
  <c r="G224" i="16"/>
  <c r="A225" i="16"/>
  <c r="B225" i="16"/>
  <c r="C225" i="16"/>
  <c r="D225" i="16"/>
  <c r="E225" i="16"/>
  <c r="F225" i="16"/>
  <c r="G225" i="16"/>
  <c r="A226" i="16"/>
  <c r="B226" i="16"/>
  <c r="C226" i="16"/>
  <c r="D226" i="16"/>
  <c r="E226" i="16"/>
  <c r="F226" i="16"/>
  <c r="G226" i="16"/>
  <c r="A227" i="16"/>
  <c r="B227" i="16"/>
  <c r="C227" i="16"/>
  <c r="D227" i="16"/>
  <c r="E227" i="16"/>
  <c r="F227" i="16"/>
  <c r="G227" i="16"/>
  <c r="A228" i="16"/>
  <c r="B228" i="16"/>
  <c r="C228" i="16"/>
  <c r="D228" i="16"/>
  <c r="E228" i="16"/>
  <c r="F228" i="16"/>
  <c r="G228" i="16"/>
  <c r="A229" i="16"/>
  <c r="B229" i="16"/>
  <c r="C229" i="16"/>
  <c r="D229" i="16"/>
  <c r="E229" i="16"/>
  <c r="F229" i="16"/>
  <c r="G229" i="16"/>
  <c r="A230" i="16"/>
  <c r="B230" i="16"/>
  <c r="C230" i="16"/>
  <c r="D230" i="16"/>
  <c r="E230" i="16"/>
  <c r="F230" i="16"/>
  <c r="G230" i="16"/>
  <c r="A231" i="16"/>
  <c r="B231" i="16"/>
  <c r="C231" i="16"/>
  <c r="D231" i="16"/>
  <c r="E231" i="16"/>
  <c r="F231" i="16"/>
  <c r="G231" i="16"/>
  <c r="A232" i="16"/>
  <c r="B232" i="16"/>
  <c r="C232" i="16"/>
  <c r="D232" i="16"/>
  <c r="E232" i="16"/>
  <c r="F232" i="16"/>
  <c r="G232" i="16"/>
  <c r="A233" i="16"/>
  <c r="B233" i="16"/>
  <c r="C233" i="16"/>
  <c r="D233" i="16"/>
  <c r="E233" i="16"/>
  <c r="F233" i="16"/>
  <c r="G233" i="16"/>
  <c r="A234" i="16"/>
  <c r="B234" i="16"/>
  <c r="C234" i="16"/>
  <c r="D234" i="16"/>
  <c r="E234" i="16"/>
  <c r="F234" i="16"/>
  <c r="G234" i="16"/>
  <c r="A235" i="16"/>
  <c r="B235" i="16"/>
  <c r="C235" i="16"/>
  <c r="D235" i="16"/>
  <c r="E235" i="16"/>
  <c r="F235" i="16"/>
  <c r="G235" i="16"/>
  <c r="A236" i="16"/>
  <c r="B236" i="16"/>
  <c r="C236" i="16"/>
  <c r="D236" i="16"/>
  <c r="E236" i="16"/>
  <c r="F236" i="16"/>
  <c r="G236" i="16"/>
  <c r="A237" i="16"/>
  <c r="B237" i="16"/>
  <c r="C237" i="16"/>
  <c r="D237" i="16"/>
  <c r="E237" i="16"/>
  <c r="F237" i="16"/>
  <c r="G237" i="16"/>
  <c r="A238" i="16"/>
  <c r="B238" i="16"/>
  <c r="C238" i="16"/>
  <c r="D238" i="16"/>
  <c r="E238" i="16"/>
  <c r="F238" i="16"/>
  <c r="G238" i="16"/>
  <c r="A239" i="16"/>
  <c r="B239" i="16"/>
  <c r="C239" i="16"/>
  <c r="D239" i="16"/>
  <c r="E239" i="16"/>
  <c r="F239" i="16"/>
  <c r="G239" i="16"/>
  <c r="A240" i="16"/>
  <c r="B240" i="16"/>
  <c r="C240" i="16"/>
  <c r="D240" i="16"/>
  <c r="E240" i="16"/>
  <c r="F240" i="16"/>
  <c r="G240" i="16"/>
  <c r="A241" i="16"/>
  <c r="B241" i="16"/>
  <c r="C241" i="16"/>
  <c r="D241" i="16"/>
  <c r="E241" i="16"/>
  <c r="F241" i="16"/>
  <c r="G241" i="16"/>
  <c r="A242" i="16"/>
  <c r="B242" i="16"/>
  <c r="C242" i="16"/>
  <c r="D242" i="16"/>
  <c r="E242" i="16"/>
  <c r="F242" i="16"/>
  <c r="G242" i="16"/>
  <c r="A243" i="16"/>
  <c r="B243" i="16"/>
  <c r="C243" i="16"/>
  <c r="D243" i="16"/>
  <c r="E243" i="16"/>
  <c r="F243" i="16"/>
  <c r="G243" i="16"/>
  <c r="A244" i="16"/>
  <c r="B244" i="16"/>
  <c r="C244" i="16"/>
  <c r="D244" i="16"/>
  <c r="E244" i="16"/>
  <c r="F244" i="16"/>
  <c r="G244" i="16"/>
  <c r="A245" i="16"/>
  <c r="B245" i="16"/>
  <c r="C245" i="16"/>
  <c r="D245" i="16"/>
  <c r="E245" i="16"/>
  <c r="F245" i="16"/>
  <c r="G245" i="16"/>
  <c r="A246" i="16"/>
  <c r="B246" i="16"/>
  <c r="C246" i="16"/>
  <c r="D246" i="16"/>
  <c r="E246" i="16"/>
  <c r="F246" i="16"/>
  <c r="G246" i="16"/>
  <c r="A247" i="16"/>
  <c r="B247" i="16"/>
  <c r="C247" i="16"/>
  <c r="D247" i="16"/>
  <c r="E247" i="16"/>
  <c r="F247" i="16"/>
  <c r="G247" i="16"/>
  <c r="A248" i="16"/>
  <c r="B248" i="16"/>
  <c r="C248" i="16"/>
  <c r="D248" i="16"/>
  <c r="E248" i="16"/>
  <c r="F248" i="16"/>
  <c r="G248" i="16"/>
  <c r="A249" i="16"/>
  <c r="B249" i="16"/>
  <c r="C249" i="16"/>
  <c r="D249" i="16"/>
  <c r="E249" i="16"/>
  <c r="F249" i="16"/>
  <c r="G249" i="16"/>
  <c r="A250" i="16"/>
  <c r="B250" i="16"/>
  <c r="C250" i="16"/>
  <c r="D250" i="16"/>
  <c r="E250" i="16"/>
  <c r="F250" i="16"/>
  <c r="G250" i="16"/>
  <c r="A251" i="16"/>
  <c r="B251" i="16"/>
  <c r="C251" i="16"/>
  <c r="D251" i="16"/>
  <c r="E251" i="16"/>
  <c r="F251" i="16"/>
  <c r="G251" i="16"/>
  <c r="A252" i="16"/>
  <c r="B252" i="16"/>
  <c r="C252" i="16"/>
  <c r="D252" i="16"/>
  <c r="E252" i="16"/>
  <c r="F252" i="16"/>
  <c r="G252" i="16"/>
  <c r="A253" i="16"/>
  <c r="B253" i="16"/>
  <c r="C253" i="16"/>
  <c r="D253" i="16"/>
  <c r="E253" i="16"/>
  <c r="F253" i="16"/>
  <c r="G253" i="16"/>
  <c r="A254" i="16"/>
  <c r="B254" i="16"/>
  <c r="C254" i="16"/>
  <c r="D254" i="16"/>
  <c r="E254" i="16"/>
  <c r="F254" i="16"/>
  <c r="G254" i="16"/>
  <c r="A255" i="16"/>
  <c r="B255" i="16"/>
  <c r="C255" i="16"/>
  <c r="D255" i="16"/>
  <c r="E255" i="16"/>
  <c r="F255" i="16"/>
  <c r="G255" i="16"/>
  <c r="A256" i="16"/>
  <c r="B256" i="16"/>
  <c r="C256" i="16"/>
  <c r="D256" i="16"/>
  <c r="E256" i="16"/>
  <c r="F256" i="16"/>
  <c r="G256" i="16"/>
  <c r="A257" i="16"/>
  <c r="B257" i="16"/>
  <c r="C257" i="16"/>
  <c r="D257" i="16"/>
  <c r="E257" i="16"/>
  <c r="F257" i="16"/>
  <c r="G257" i="16"/>
  <c r="A258" i="16"/>
  <c r="B258" i="16"/>
  <c r="C258" i="16"/>
  <c r="D258" i="16"/>
  <c r="E258" i="16"/>
  <c r="F258" i="16"/>
  <c r="G258" i="16"/>
  <c r="A259" i="16"/>
  <c r="B259" i="16"/>
  <c r="C259" i="16"/>
  <c r="D259" i="16"/>
  <c r="E259" i="16"/>
  <c r="F259" i="16"/>
  <c r="G259" i="16"/>
  <c r="A260" i="16"/>
  <c r="B260" i="16"/>
  <c r="C260" i="16"/>
  <c r="D260" i="16"/>
  <c r="E260" i="16"/>
  <c r="F260" i="16"/>
  <c r="G260" i="16"/>
  <c r="A261" i="16"/>
  <c r="B261" i="16"/>
  <c r="C261" i="16"/>
  <c r="D261" i="16"/>
  <c r="E261" i="16"/>
  <c r="F261" i="16"/>
  <c r="G261" i="16"/>
  <c r="A262" i="16"/>
  <c r="B262" i="16"/>
  <c r="C262" i="16"/>
  <c r="D262" i="16"/>
  <c r="E262" i="16"/>
  <c r="F262" i="16"/>
  <c r="G262" i="16"/>
  <c r="A263" i="16"/>
  <c r="B263" i="16"/>
  <c r="C263" i="16"/>
  <c r="D263" i="16"/>
  <c r="E263" i="16"/>
  <c r="F263" i="16"/>
  <c r="G263" i="16"/>
  <c r="A264" i="16"/>
  <c r="B264" i="16"/>
  <c r="C264" i="16"/>
  <c r="D264" i="16"/>
  <c r="E264" i="16"/>
  <c r="F264" i="16"/>
  <c r="G264" i="16"/>
  <c r="A265" i="16"/>
  <c r="B265" i="16"/>
  <c r="C265" i="16"/>
  <c r="D265" i="16"/>
  <c r="E265" i="16"/>
  <c r="F265" i="16"/>
  <c r="G265" i="16"/>
  <c r="A266" i="16"/>
  <c r="B266" i="16"/>
  <c r="C266" i="16"/>
  <c r="D266" i="16"/>
  <c r="E266" i="16"/>
  <c r="F266" i="16"/>
  <c r="G266" i="16"/>
  <c r="A267" i="16"/>
  <c r="B267" i="16"/>
  <c r="C267" i="16"/>
  <c r="D267" i="16"/>
  <c r="E267" i="16"/>
  <c r="F267" i="16"/>
  <c r="G267" i="16"/>
  <c r="A268" i="16"/>
  <c r="B268" i="16"/>
  <c r="C268" i="16"/>
  <c r="D268" i="16"/>
  <c r="E268" i="16"/>
  <c r="F268" i="16"/>
  <c r="G268" i="16"/>
  <c r="A269" i="16"/>
  <c r="B269" i="16"/>
  <c r="C269" i="16"/>
  <c r="D269" i="16"/>
  <c r="E269" i="16"/>
  <c r="F269" i="16"/>
  <c r="G269" i="16"/>
  <c r="A270" i="16"/>
  <c r="B270" i="16"/>
  <c r="C270" i="16"/>
  <c r="D270" i="16"/>
  <c r="E270" i="16"/>
  <c r="F270" i="16"/>
  <c r="G270" i="16"/>
  <c r="A271" i="16"/>
  <c r="B271" i="16"/>
  <c r="C271" i="16"/>
  <c r="D271" i="16"/>
  <c r="E271" i="16"/>
  <c r="F271" i="16"/>
  <c r="G271" i="16"/>
  <c r="A272" i="16"/>
  <c r="B272" i="16"/>
  <c r="C272" i="16"/>
  <c r="D272" i="16"/>
  <c r="E272" i="16"/>
  <c r="F272" i="16"/>
  <c r="G272" i="16"/>
  <c r="A273" i="16"/>
  <c r="B273" i="16"/>
  <c r="C273" i="16"/>
  <c r="D273" i="16"/>
  <c r="E273" i="16"/>
  <c r="F273" i="16"/>
  <c r="G273" i="16"/>
  <c r="A274" i="16"/>
  <c r="B274" i="16"/>
  <c r="C274" i="16"/>
  <c r="D274" i="16"/>
  <c r="E274" i="16"/>
  <c r="F274" i="16"/>
  <c r="G274" i="16"/>
  <c r="A275" i="16"/>
  <c r="B275" i="16"/>
  <c r="C275" i="16"/>
  <c r="D275" i="16"/>
  <c r="E275" i="16"/>
  <c r="F275" i="16"/>
  <c r="G275" i="16"/>
  <c r="A276" i="16"/>
  <c r="B276" i="16"/>
  <c r="C276" i="16"/>
  <c r="D276" i="16"/>
  <c r="E276" i="16"/>
  <c r="F276" i="16"/>
  <c r="G276" i="16"/>
  <c r="A277" i="16"/>
  <c r="B277" i="16"/>
  <c r="C277" i="16"/>
  <c r="D277" i="16"/>
  <c r="E277" i="16"/>
  <c r="F277" i="16"/>
  <c r="G277" i="16"/>
  <c r="A278" i="16"/>
  <c r="B278" i="16"/>
  <c r="C278" i="16"/>
  <c r="D278" i="16"/>
  <c r="E278" i="16"/>
  <c r="F278" i="16"/>
  <c r="G278" i="16"/>
  <c r="A279" i="16"/>
  <c r="B279" i="16"/>
  <c r="C279" i="16"/>
  <c r="D279" i="16"/>
  <c r="E279" i="16"/>
  <c r="F279" i="16"/>
  <c r="G279" i="16"/>
  <c r="A280" i="16"/>
  <c r="B280" i="16"/>
  <c r="C280" i="16"/>
  <c r="D280" i="16"/>
  <c r="E280" i="16"/>
  <c r="F280" i="16"/>
  <c r="G280" i="16"/>
  <c r="A281" i="16"/>
  <c r="B281" i="16"/>
  <c r="C281" i="16"/>
  <c r="D281" i="16"/>
  <c r="E281" i="16"/>
  <c r="F281" i="16"/>
  <c r="G281" i="16"/>
  <c r="A282" i="16"/>
  <c r="B282" i="16"/>
  <c r="C282" i="16"/>
  <c r="D282" i="16"/>
  <c r="E282" i="16"/>
  <c r="F282" i="16"/>
  <c r="G282" i="16"/>
  <c r="A283" i="16"/>
  <c r="B283" i="16"/>
  <c r="C283" i="16"/>
  <c r="D283" i="16"/>
  <c r="E283" i="16"/>
  <c r="F283" i="16"/>
  <c r="G283" i="16"/>
  <c r="A284" i="16"/>
  <c r="B284" i="16"/>
  <c r="C284" i="16"/>
  <c r="D284" i="16"/>
  <c r="E284" i="16"/>
  <c r="F284" i="16"/>
  <c r="G284" i="16"/>
  <c r="A285" i="16"/>
  <c r="B285" i="16"/>
  <c r="C285" i="16"/>
  <c r="D285" i="16"/>
  <c r="E285" i="16"/>
  <c r="F285" i="16"/>
  <c r="G285" i="16"/>
  <c r="A286" i="16"/>
  <c r="B286" i="16"/>
  <c r="C286" i="16"/>
  <c r="D286" i="16"/>
  <c r="E286" i="16"/>
  <c r="F286" i="16"/>
  <c r="G286" i="16"/>
  <c r="A287" i="16"/>
  <c r="B287" i="16"/>
  <c r="C287" i="16"/>
  <c r="D287" i="16"/>
  <c r="E287" i="16"/>
  <c r="F287" i="16"/>
  <c r="G287" i="16"/>
  <c r="A288" i="16"/>
  <c r="B288" i="16"/>
  <c r="C288" i="16"/>
  <c r="D288" i="16"/>
  <c r="E288" i="16"/>
  <c r="F288" i="16"/>
  <c r="G288" i="16"/>
  <c r="A289" i="16"/>
  <c r="B289" i="16"/>
  <c r="C289" i="16"/>
  <c r="D289" i="16"/>
  <c r="E289" i="16"/>
  <c r="F289" i="16"/>
  <c r="G289" i="16"/>
  <c r="A290" i="16"/>
  <c r="B290" i="16"/>
  <c r="C290" i="16"/>
  <c r="D290" i="16"/>
  <c r="E290" i="16"/>
  <c r="F290" i="16"/>
  <c r="G290" i="16"/>
  <c r="A291" i="16"/>
  <c r="B291" i="16"/>
  <c r="C291" i="16"/>
  <c r="D291" i="16"/>
  <c r="E291" i="16"/>
  <c r="F291" i="16"/>
  <c r="G291" i="16"/>
  <c r="A292" i="16"/>
  <c r="B292" i="16"/>
  <c r="C292" i="16"/>
  <c r="D292" i="16"/>
  <c r="E292" i="16"/>
  <c r="F292" i="16"/>
  <c r="G292" i="16"/>
  <c r="A293" i="16"/>
  <c r="B293" i="16"/>
  <c r="C293" i="16"/>
  <c r="D293" i="16"/>
  <c r="E293" i="16"/>
  <c r="F293" i="16"/>
  <c r="G293" i="16"/>
  <c r="A294" i="16"/>
  <c r="B294" i="16"/>
  <c r="C294" i="16"/>
  <c r="D294" i="16"/>
  <c r="E294" i="16"/>
  <c r="F294" i="16"/>
  <c r="G294" i="16"/>
  <c r="A295" i="16"/>
  <c r="B295" i="16"/>
  <c r="C295" i="16"/>
  <c r="D295" i="16"/>
  <c r="E295" i="16"/>
  <c r="F295" i="16"/>
  <c r="G295" i="16"/>
  <c r="A296" i="16"/>
  <c r="B296" i="16"/>
  <c r="C296" i="16"/>
  <c r="D296" i="16"/>
  <c r="E296" i="16"/>
  <c r="F296" i="16"/>
  <c r="G296" i="16"/>
  <c r="A297" i="16"/>
  <c r="B297" i="16"/>
  <c r="C297" i="16"/>
  <c r="D297" i="16"/>
  <c r="E297" i="16"/>
  <c r="F297" i="16"/>
  <c r="G297" i="16"/>
  <c r="A298" i="16"/>
  <c r="B298" i="16"/>
  <c r="C298" i="16"/>
  <c r="D298" i="16"/>
  <c r="E298" i="16"/>
  <c r="F298" i="16"/>
  <c r="G298" i="16"/>
  <c r="A299" i="16"/>
  <c r="B299" i="16"/>
  <c r="C299" i="16"/>
  <c r="D299" i="16"/>
  <c r="E299" i="16"/>
  <c r="F299" i="16"/>
  <c r="G299" i="16"/>
  <c r="A300" i="16"/>
  <c r="B300" i="16"/>
  <c r="C300" i="16"/>
  <c r="D300" i="16"/>
  <c r="E300" i="16"/>
  <c r="F300" i="16"/>
  <c r="G300" i="16"/>
  <c r="A301" i="16"/>
  <c r="B301" i="16"/>
  <c r="C301" i="16"/>
  <c r="D301" i="16"/>
  <c r="E301" i="16"/>
  <c r="F301" i="16"/>
  <c r="G301" i="16"/>
  <c r="A302" i="16"/>
  <c r="B302" i="16"/>
  <c r="C302" i="16"/>
  <c r="D302" i="16"/>
  <c r="E302" i="16"/>
  <c r="F302" i="16"/>
  <c r="G302" i="16"/>
  <c r="A303" i="16"/>
  <c r="B303" i="16"/>
  <c r="C303" i="16"/>
  <c r="D303" i="16"/>
  <c r="E303" i="16"/>
  <c r="F303" i="16"/>
  <c r="G303" i="16"/>
  <c r="A304" i="16"/>
  <c r="B304" i="16"/>
  <c r="C304" i="16"/>
  <c r="D304" i="16"/>
  <c r="E304" i="16"/>
  <c r="F304" i="16"/>
  <c r="G304" i="16"/>
  <c r="A305" i="16"/>
  <c r="B305" i="16"/>
  <c r="C305" i="16"/>
  <c r="D305" i="16"/>
  <c r="E305" i="16"/>
  <c r="F305" i="16"/>
  <c r="G305" i="16"/>
  <c r="A306" i="16"/>
  <c r="B306" i="16"/>
  <c r="C306" i="16"/>
  <c r="D306" i="16"/>
  <c r="E306" i="16"/>
  <c r="F306" i="16"/>
  <c r="G306" i="16"/>
  <c r="A307" i="16"/>
  <c r="B307" i="16"/>
  <c r="C307" i="16"/>
  <c r="D307" i="16"/>
  <c r="E307" i="16"/>
  <c r="F307" i="16"/>
  <c r="G307" i="16"/>
  <c r="A308" i="16"/>
  <c r="B308" i="16"/>
  <c r="C308" i="16"/>
  <c r="D308" i="16"/>
  <c r="E308" i="16"/>
  <c r="F308" i="16"/>
  <c r="G308" i="16"/>
  <c r="A309" i="16"/>
  <c r="B309" i="16"/>
  <c r="C309" i="16"/>
  <c r="D309" i="16"/>
  <c r="E309" i="16"/>
  <c r="F309" i="16"/>
  <c r="G309" i="16"/>
  <c r="A310" i="16"/>
  <c r="B310" i="16"/>
  <c r="C310" i="16"/>
  <c r="D310" i="16"/>
  <c r="E310" i="16"/>
  <c r="F310" i="16"/>
  <c r="G310" i="16"/>
  <c r="A311" i="16"/>
  <c r="B311" i="16"/>
  <c r="C311" i="16"/>
  <c r="D311" i="16"/>
  <c r="E311" i="16"/>
  <c r="F311" i="16"/>
  <c r="G311" i="16"/>
  <c r="A312" i="16"/>
  <c r="B312" i="16"/>
  <c r="C312" i="16"/>
  <c r="D312" i="16"/>
  <c r="E312" i="16"/>
  <c r="F312" i="16"/>
  <c r="G312" i="16"/>
  <c r="A313" i="16"/>
  <c r="B313" i="16"/>
  <c r="C313" i="16"/>
  <c r="D313" i="16"/>
  <c r="E313" i="16"/>
  <c r="F313" i="16"/>
  <c r="G313" i="16"/>
  <c r="A314" i="16"/>
  <c r="B314" i="16"/>
  <c r="C314" i="16"/>
  <c r="D314" i="16"/>
  <c r="E314" i="16"/>
  <c r="F314" i="16"/>
  <c r="G314" i="16"/>
  <c r="A315" i="16"/>
  <c r="B315" i="16"/>
  <c r="C315" i="16"/>
  <c r="D315" i="16"/>
  <c r="E315" i="16"/>
  <c r="F315" i="16"/>
  <c r="G315" i="16"/>
  <c r="A316" i="16"/>
  <c r="B316" i="16"/>
  <c r="C316" i="16"/>
  <c r="D316" i="16"/>
  <c r="E316" i="16"/>
  <c r="F316" i="16"/>
  <c r="G316" i="16"/>
  <c r="A317" i="16"/>
  <c r="B317" i="16"/>
  <c r="C317" i="16"/>
  <c r="D317" i="16"/>
  <c r="E317" i="16"/>
  <c r="F317" i="16"/>
  <c r="G317" i="16"/>
  <c r="A318" i="16"/>
  <c r="B318" i="16"/>
  <c r="C318" i="16"/>
  <c r="D318" i="16"/>
  <c r="E318" i="16"/>
  <c r="F318" i="16"/>
  <c r="G318" i="16"/>
  <c r="A319" i="16"/>
  <c r="B319" i="16"/>
  <c r="C319" i="16"/>
  <c r="D319" i="16"/>
  <c r="E319" i="16"/>
  <c r="F319" i="16"/>
  <c r="G319" i="16"/>
  <c r="A320" i="16"/>
  <c r="B320" i="16"/>
  <c r="C320" i="16"/>
  <c r="D320" i="16"/>
  <c r="E320" i="16"/>
  <c r="F320" i="16"/>
  <c r="G320" i="16"/>
  <c r="A321" i="16"/>
  <c r="B321" i="16"/>
  <c r="C321" i="16"/>
  <c r="D321" i="16"/>
  <c r="E321" i="16"/>
  <c r="F321" i="16"/>
  <c r="G321" i="16"/>
  <c r="A322" i="16"/>
  <c r="B322" i="16"/>
  <c r="C322" i="16"/>
  <c r="D322" i="16"/>
  <c r="E322" i="16"/>
  <c r="F322" i="16"/>
  <c r="G322" i="16"/>
  <c r="A323" i="16"/>
  <c r="B323" i="16"/>
  <c r="C323" i="16"/>
  <c r="D323" i="16"/>
  <c r="E323" i="16"/>
  <c r="F323" i="16"/>
  <c r="G323" i="16"/>
  <c r="A324" i="16"/>
  <c r="B324" i="16"/>
  <c r="C324" i="16"/>
  <c r="D324" i="16"/>
  <c r="E324" i="16"/>
  <c r="F324" i="16"/>
  <c r="G324" i="16"/>
  <c r="A325" i="16"/>
  <c r="B325" i="16"/>
  <c r="C325" i="16"/>
  <c r="D325" i="16"/>
  <c r="E325" i="16"/>
  <c r="F325" i="16"/>
  <c r="G325" i="16"/>
  <c r="A326" i="16"/>
  <c r="B326" i="16"/>
  <c r="C326" i="16"/>
  <c r="D326" i="16"/>
  <c r="E326" i="16"/>
  <c r="F326" i="16"/>
  <c r="G326" i="16"/>
  <c r="A327" i="16"/>
  <c r="B327" i="16"/>
  <c r="C327" i="16"/>
  <c r="D327" i="16"/>
  <c r="E327" i="16"/>
  <c r="F327" i="16"/>
  <c r="G327" i="16"/>
  <c r="A328" i="16"/>
  <c r="B328" i="16"/>
  <c r="C328" i="16"/>
  <c r="D328" i="16"/>
  <c r="E328" i="16"/>
  <c r="F328" i="16"/>
  <c r="G328" i="16"/>
  <c r="A329" i="16"/>
  <c r="B329" i="16"/>
  <c r="C329" i="16"/>
  <c r="D329" i="16"/>
  <c r="E329" i="16"/>
  <c r="F329" i="16"/>
  <c r="G329" i="16"/>
  <c r="A330" i="16"/>
  <c r="B330" i="16"/>
  <c r="C330" i="16"/>
  <c r="D330" i="16"/>
  <c r="E330" i="16"/>
  <c r="F330" i="16"/>
  <c r="G330" i="16"/>
  <c r="A331" i="16"/>
  <c r="B331" i="16"/>
  <c r="C331" i="16"/>
  <c r="D331" i="16"/>
  <c r="E331" i="16"/>
  <c r="F331" i="16"/>
  <c r="G331" i="16"/>
  <c r="A332" i="16"/>
  <c r="B332" i="16"/>
  <c r="C332" i="16"/>
  <c r="D332" i="16"/>
  <c r="E332" i="16"/>
  <c r="F332" i="16"/>
  <c r="G332" i="16"/>
  <c r="A333" i="16"/>
  <c r="B333" i="16"/>
  <c r="C333" i="16"/>
  <c r="D333" i="16"/>
  <c r="E333" i="16"/>
  <c r="F333" i="16"/>
  <c r="G333" i="16"/>
  <c r="A334" i="16"/>
  <c r="B334" i="16"/>
  <c r="C334" i="16"/>
  <c r="D334" i="16"/>
  <c r="E334" i="16"/>
  <c r="F334" i="16"/>
  <c r="G334" i="16"/>
  <c r="A335" i="16"/>
  <c r="B335" i="16"/>
  <c r="C335" i="16"/>
  <c r="D335" i="16"/>
  <c r="E335" i="16"/>
  <c r="F335" i="16"/>
  <c r="G335" i="16"/>
  <c r="A336" i="16"/>
  <c r="B336" i="16"/>
  <c r="C336" i="16"/>
  <c r="D336" i="16"/>
  <c r="E336" i="16"/>
  <c r="F336" i="16"/>
  <c r="G336" i="16"/>
  <c r="A337" i="16"/>
  <c r="B337" i="16"/>
  <c r="C337" i="16"/>
  <c r="D337" i="16"/>
  <c r="E337" i="16"/>
  <c r="F337" i="16"/>
  <c r="G337" i="16"/>
  <c r="A338" i="16"/>
  <c r="B338" i="16"/>
  <c r="C338" i="16"/>
  <c r="D338" i="16"/>
  <c r="E338" i="16"/>
  <c r="F338" i="16"/>
  <c r="G338" i="16"/>
  <c r="A339" i="16"/>
  <c r="B339" i="16"/>
  <c r="C339" i="16"/>
  <c r="D339" i="16"/>
  <c r="E339" i="16"/>
  <c r="F339" i="16"/>
  <c r="G339" i="16"/>
  <c r="A340" i="16"/>
  <c r="B340" i="16"/>
  <c r="C340" i="16"/>
  <c r="D340" i="16"/>
  <c r="E340" i="16"/>
  <c r="F340" i="16"/>
  <c r="G340" i="16"/>
  <c r="A341" i="16"/>
  <c r="B341" i="16"/>
  <c r="C341" i="16"/>
  <c r="D341" i="16"/>
  <c r="E341" i="16"/>
  <c r="F341" i="16"/>
  <c r="G341" i="16"/>
  <c r="A342" i="16"/>
  <c r="B342" i="16"/>
  <c r="C342" i="16"/>
  <c r="D342" i="16"/>
  <c r="E342" i="16"/>
  <c r="F342" i="16"/>
  <c r="G342" i="16"/>
  <c r="A343" i="16"/>
  <c r="B343" i="16"/>
  <c r="C343" i="16"/>
  <c r="D343" i="16"/>
  <c r="E343" i="16"/>
  <c r="F343" i="16"/>
  <c r="G343" i="16"/>
  <c r="A344" i="16"/>
  <c r="B344" i="16"/>
  <c r="C344" i="16"/>
  <c r="D344" i="16"/>
  <c r="E344" i="16"/>
  <c r="F344" i="16"/>
  <c r="G344" i="16"/>
  <c r="A345" i="16"/>
  <c r="B345" i="16"/>
  <c r="C345" i="16"/>
  <c r="D345" i="16"/>
  <c r="E345" i="16"/>
  <c r="F345" i="16"/>
  <c r="G345" i="16"/>
  <c r="A346" i="16"/>
  <c r="B346" i="16"/>
  <c r="C346" i="16"/>
  <c r="D346" i="16"/>
  <c r="E346" i="16"/>
  <c r="F346" i="16"/>
  <c r="G346" i="16"/>
  <c r="A347" i="16"/>
  <c r="B347" i="16"/>
  <c r="C347" i="16"/>
  <c r="D347" i="16"/>
  <c r="E347" i="16"/>
  <c r="F347" i="16"/>
  <c r="G347" i="16"/>
  <c r="A348" i="16"/>
  <c r="B348" i="16"/>
  <c r="C348" i="16"/>
  <c r="D348" i="16"/>
  <c r="E348" i="16"/>
  <c r="F348" i="16"/>
  <c r="G348" i="16"/>
  <c r="A349" i="16"/>
  <c r="B349" i="16"/>
  <c r="C349" i="16"/>
  <c r="D349" i="16"/>
  <c r="E349" i="16"/>
  <c r="F349" i="16"/>
  <c r="G349" i="16"/>
  <c r="A350" i="16"/>
  <c r="B350" i="16"/>
  <c r="C350" i="16"/>
  <c r="D350" i="16"/>
  <c r="E350" i="16"/>
  <c r="F350" i="16"/>
  <c r="G350" i="16"/>
  <c r="A351" i="16"/>
  <c r="B351" i="16"/>
  <c r="C351" i="16"/>
  <c r="D351" i="16"/>
  <c r="E351" i="16"/>
  <c r="F351" i="16"/>
  <c r="G351" i="16"/>
  <c r="A352" i="16"/>
  <c r="B352" i="16"/>
  <c r="C352" i="16"/>
  <c r="D352" i="16"/>
  <c r="E352" i="16"/>
  <c r="F352" i="16"/>
  <c r="G352" i="16"/>
  <c r="A353" i="16"/>
  <c r="B353" i="16"/>
  <c r="C353" i="16"/>
  <c r="D353" i="16"/>
  <c r="E353" i="16"/>
  <c r="F353" i="16"/>
  <c r="G353" i="16"/>
  <c r="A354" i="16"/>
  <c r="B354" i="16"/>
  <c r="C354" i="16"/>
  <c r="D354" i="16"/>
  <c r="E354" i="16"/>
  <c r="F354" i="16"/>
  <c r="G354" i="16"/>
  <c r="A355" i="16"/>
  <c r="B355" i="16"/>
  <c r="C355" i="16"/>
  <c r="D355" i="16"/>
  <c r="E355" i="16"/>
  <c r="F355" i="16"/>
  <c r="G355" i="16"/>
  <c r="A356" i="16"/>
  <c r="B356" i="16"/>
  <c r="C356" i="16"/>
  <c r="D356" i="16"/>
  <c r="E356" i="16"/>
  <c r="F356" i="16"/>
  <c r="G356" i="16"/>
  <c r="A357" i="16"/>
  <c r="B357" i="16"/>
  <c r="C357" i="16"/>
  <c r="D357" i="16"/>
  <c r="E357" i="16"/>
  <c r="F357" i="16"/>
  <c r="G357" i="16"/>
  <c r="A358" i="16"/>
  <c r="B358" i="16"/>
  <c r="C358" i="16"/>
  <c r="D358" i="16"/>
  <c r="E358" i="16"/>
  <c r="F358" i="16"/>
  <c r="G358" i="16"/>
  <c r="A359" i="16"/>
  <c r="B359" i="16"/>
  <c r="C359" i="16"/>
  <c r="D359" i="16"/>
  <c r="E359" i="16"/>
  <c r="F359" i="16"/>
  <c r="G359" i="16"/>
  <c r="A360" i="16"/>
  <c r="B360" i="16"/>
  <c r="C360" i="16"/>
  <c r="D360" i="16"/>
  <c r="E360" i="16"/>
  <c r="F360" i="16"/>
  <c r="G360" i="16"/>
  <c r="A361" i="16"/>
  <c r="B361" i="16"/>
  <c r="C361" i="16"/>
  <c r="D361" i="16"/>
  <c r="E361" i="16"/>
  <c r="F361" i="16"/>
  <c r="G361" i="16"/>
  <c r="A362" i="16"/>
  <c r="B362" i="16"/>
  <c r="C362" i="16"/>
  <c r="D362" i="16"/>
  <c r="E362" i="16"/>
  <c r="F362" i="16"/>
  <c r="G362" i="16"/>
  <c r="A363" i="16"/>
  <c r="B363" i="16"/>
  <c r="C363" i="16"/>
  <c r="D363" i="16"/>
  <c r="E363" i="16"/>
  <c r="F363" i="16"/>
  <c r="G363" i="16"/>
  <c r="A364" i="16"/>
  <c r="B364" i="16"/>
  <c r="C364" i="16"/>
  <c r="D364" i="16"/>
  <c r="E364" i="16"/>
  <c r="F364" i="16"/>
  <c r="G364" i="16"/>
  <c r="A365" i="16"/>
  <c r="B365" i="16"/>
  <c r="C365" i="16"/>
  <c r="D365" i="16"/>
  <c r="E365" i="16"/>
  <c r="F365" i="16"/>
  <c r="G365" i="16"/>
  <c r="A366" i="16"/>
  <c r="B366" i="16"/>
  <c r="C366" i="16"/>
  <c r="D366" i="16"/>
  <c r="E366" i="16"/>
  <c r="F366" i="16"/>
  <c r="G366" i="16"/>
  <c r="A367" i="16"/>
  <c r="B367" i="16"/>
  <c r="C367" i="16"/>
  <c r="D367" i="16"/>
  <c r="E367" i="16"/>
  <c r="F367" i="16"/>
  <c r="G367" i="16"/>
  <c r="A368" i="16"/>
  <c r="B368" i="16"/>
  <c r="C368" i="16"/>
  <c r="D368" i="16"/>
  <c r="E368" i="16"/>
  <c r="F368" i="16"/>
  <c r="G368" i="16"/>
  <c r="A369" i="16"/>
  <c r="B369" i="16"/>
  <c r="C369" i="16"/>
  <c r="D369" i="16"/>
  <c r="E369" i="16"/>
  <c r="F369" i="16"/>
  <c r="G369" i="16"/>
  <c r="A370" i="16"/>
  <c r="B370" i="16"/>
  <c r="C370" i="16"/>
  <c r="D370" i="16"/>
  <c r="E370" i="16"/>
  <c r="F370" i="16"/>
  <c r="G370" i="16"/>
  <c r="A371" i="16"/>
  <c r="B371" i="16"/>
  <c r="C371" i="16"/>
  <c r="D371" i="16"/>
  <c r="E371" i="16"/>
  <c r="F371" i="16"/>
  <c r="G371" i="16"/>
  <c r="A372" i="16"/>
  <c r="B372" i="16"/>
  <c r="C372" i="16"/>
  <c r="D372" i="16"/>
  <c r="E372" i="16"/>
  <c r="F372" i="16"/>
  <c r="G372" i="16"/>
  <c r="A373" i="16"/>
  <c r="B373" i="16"/>
  <c r="C373" i="16"/>
  <c r="D373" i="16"/>
  <c r="E373" i="16"/>
  <c r="F373" i="16"/>
  <c r="G373" i="16"/>
  <c r="A374" i="16"/>
  <c r="B374" i="16"/>
  <c r="C374" i="16"/>
  <c r="D374" i="16"/>
  <c r="E374" i="16"/>
  <c r="F374" i="16"/>
  <c r="G374" i="16"/>
  <c r="A375" i="16"/>
  <c r="B375" i="16"/>
  <c r="C375" i="16"/>
  <c r="D375" i="16"/>
  <c r="E375" i="16"/>
  <c r="F375" i="16"/>
  <c r="G375" i="16"/>
  <c r="A376" i="16"/>
  <c r="B376" i="16"/>
  <c r="C376" i="16"/>
  <c r="D376" i="16"/>
  <c r="E376" i="16"/>
  <c r="F376" i="16"/>
  <c r="G376" i="16"/>
  <c r="A377" i="16"/>
  <c r="B377" i="16"/>
  <c r="C377" i="16"/>
  <c r="D377" i="16"/>
  <c r="E377" i="16"/>
  <c r="F377" i="16"/>
  <c r="G377" i="16"/>
  <c r="A378" i="16"/>
  <c r="B378" i="16"/>
  <c r="C378" i="16"/>
  <c r="D378" i="16"/>
  <c r="E378" i="16"/>
  <c r="F378" i="16"/>
  <c r="G378" i="16"/>
  <c r="A379" i="16"/>
  <c r="B379" i="16"/>
  <c r="C379" i="16"/>
  <c r="D379" i="16"/>
  <c r="E379" i="16"/>
  <c r="F379" i="16"/>
  <c r="G379" i="16"/>
  <c r="A380" i="16"/>
  <c r="B380" i="16"/>
  <c r="C380" i="16"/>
  <c r="D380" i="16"/>
  <c r="E380" i="16"/>
  <c r="F380" i="16"/>
  <c r="G380" i="16"/>
  <c r="A381" i="16"/>
  <c r="B381" i="16"/>
  <c r="C381" i="16"/>
  <c r="D381" i="16"/>
  <c r="E381" i="16"/>
  <c r="F381" i="16"/>
  <c r="G381" i="16"/>
  <c r="A382" i="16"/>
  <c r="B382" i="16"/>
  <c r="C382" i="16"/>
  <c r="D382" i="16"/>
  <c r="E382" i="16"/>
  <c r="F382" i="16"/>
  <c r="G382" i="16"/>
  <c r="A383" i="16"/>
  <c r="B383" i="16"/>
  <c r="C383" i="16"/>
  <c r="D383" i="16"/>
  <c r="E383" i="16"/>
  <c r="F383" i="16"/>
  <c r="G383" i="16"/>
  <c r="A384" i="16"/>
  <c r="B384" i="16"/>
  <c r="C384" i="16"/>
  <c r="D384" i="16"/>
  <c r="E384" i="16"/>
  <c r="F384" i="16"/>
  <c r="G384" i="16"/>
  <c r="A385" i="16"/>
  <c r="B385" i="16"/>
  <c r="C385" i="16"/>
  <c r="D385" i="16"/>
  <c r="E385" i="16"/>
  <c r="F385" i="16"/>
  <c r="G385" i="16"/>
  <c r="A386" i="16"/>
  <c r="B386" i="16"/>
  <c r="C386" i="16"/>
  <c r="D386" i="16"/>
  <c r="E386" i="16"/>
  <c r="F386" i="16"/>
  <c r="G386" i="16"/>
  <c r="A387" i="16"/>
  <c r="B387" i="16"/>
  <c r="C387" i="16"/>
  <c r="D387" i="16"/>
  <c r="E387" i="16"/>
  <c r="F387" i="16"/>
  <c r="G387" i="16"/>
  <c r="A388" i="16"/>
  <c r="B388" i="16"/>
  <c r="C388" i="16"/>
  <c r="D388" i="16"/>
  <c r="E388" i="16"/>
  <c r="F388" i="16"/>
  <c r="G388" i="16"/>
  <c r="A389" i="16"/>
  <c r="B389" i="16"/>
  <c r="C389" i="16"/>
  <c r="D389" i="16"/>
  <c r="E389" i="16"/>
  <c r="F389" i="16"/>
  <c r="G389" i="16"/>
  <c r="A390" i="16"/>
  <c r="B390" i="16"/>
  <c r="C390" i="16"/>
  <c r="D390" i="16"/>
  <c r="E390" i="16"/>
  <c r="F390" i="16"/>
  <c r="G390" i="16"/>
  <c r="A391" i="16"/>
  <c r="B391" i="16"/>
  <c r="C391" i="16"/>
  <c r="D391" i="16"/>
  <c r="E391" i="16"/>
  <c r="F391" i="16"/>
  <c r="G391" i="16"/>
  <c r="A392" i="16"/>
  <c r="B392" i="16"/>
  <c r="C392" i="16"/>
  <c r="D392" i="16"/>
  <c r="E392" i="16"/>
  <c r="F392" i="16"/>
  <c r="G392" i="16"/>
  <c r="A393" i="16"/>
  <c r="B393" i="16"/>
  <c r="C393" i="16"/>
  <c r="D393" i="16"/>
  <c r="E393" i="16"/>
  <c r="F393" i="16"/>
  <c r="G393" i="16"/>
  <c r="A394" i="16"/>
  <c r="B394" i="16"/>
  <c r="C394" i="16"/>
  <c r="D394" i="16"/>
  <c r="E394" i="16"/>
  <c r="F394" i="16"/>
  <c r="G394" i="16"/>
  <c r="A395" i="16"/>
  <c r="B395" i="16"/>
  <c r="C395" i="16"/>
  <c r="D395" i="16"/>
  <c r="E395" i="16"/>
  <c r="F395" i="16"/>
  <c r="G395" i="16"/>
  <c r="A396" i="16"/>
  <c r="B396" i="16"/>
  <c r="C396" i="16"/>
  <c r="D396" i="16"/>
  <c r="E396" i="16"/>
  <c r="F396" i="16"/>
  <c r="G396" i="16"/>
  <c r="A397" i="16"/>
  <c r="B397" i="16"/>
  <c r="C397" i="16"/>
  <c r="D397" i="16"/>
  <c r="E397" i="16"/>
  <c r="F397" i="16"/>
  <c r="G397" i="16"/>
  <c r="A398" i="16"/>
  <c r="B398" i="16"/>
  <c r="C398" i="16"/>
  <c r="D398" i="16"/>
  <c r="E398" i="16"/>
  <c r="F398" i="16"/>
  <c r="G398" i="16"/>
  <c r="A399" i="16"/>
  <c r="B399" i="16"/>
  <c r="C399" i="16"/>
  <c r="D399" i="16"/>
  <c r="E399" i="16"/>
  <c r="F399" i="16"/>
  <c r="G399" i="16"/>
  <c r="A400" i="16"/>
  <c r="B400" i="16"/>
  <c r="C400" i="16"/>
  <c r="D400" i="16"/>
  <c r="E400" i="16"/>
  <c r="F400" i="16"/>
  <c r="G400" i="16"/>
  <c r="A401" i="16"/>
  <c r="B401" i="16"/>
  <c r="C401" i="16"/>
  <c r="D401" i="16"/>
  <c r="E401" i="16"/>
  <c r="F401" i="16"/>
  <c r="G401" i="16"/>
  <c r="A402" i="16"/>
  <c r="B402" i="16"/>
  <c r="C402" i="16"/>
  <c r="D402" i="16"/>
  <c r="E402" i="16"/>
  <c r="F402" i="16"/>
  <c r="G402" i="16"/>
  <c r="A403" i="16"/>
  <c r="B403" i="16"/>
  <c r="C403" i="16"/>
  <c r="D403" i="16"/>
  <c r="E403" i="16"/>
  <c r="F403" i="16"/>
  <c r="G403" i="16"/>
  <c r="A404" i="16"/>
  <c r="B404" i="16"/>
  <c r="C404" i="16"/>
  <c r="D404" i="16"/>
  <c r="E404" i="16"/>
  <c r="F404" i="16"/>
  <c r="G404" i="16"/>
  <c r="A405" i="16"/>
  <c r="B405" i="16"/>
  <c r="C405" i="16"/>
  <c r="D405" i="16"/>
  <c r="E405" i="16"/>
  <c r="F405" i="16"/>
  <c r="G405" i="16"/>
  <c r="A406" i="16"/>
  <c r="B406" i="16"/>
  <c r="C406" i="16"/>
  <c r="D406" i="16"/>
  <c r="E406" i="16"/>
  <c r="F406" i="16"/>
  <c r="G406" i="16"/>
  <c r="A407" i="16"/>
  <c r="B407" i="16"/>
  <c r="C407" i="16"/>
  <c r="D407" i="16"/>
  <c r="E407" i="16"/>
  <c r="F407" i="16"/>
  <c r="G407" i="16"/>
  <c r="A408" i="16"/>
  <c r="B408" i="16"/>
  <c r="C408" i="16"/>
  <c r="D408" i="16"/>
  <c r="E408" i="16"/>
  <c r="F408" i="16"/>
  <c r="G408" i="16"/>
  <c r="A409" i="16"/>
  <c r="B409" i="16"/>
  <c r="C409" i="16"/>
  <c r="D409" i="16"/>
  <c r="E409" i="16"/>
  <c r="F409" i="16"/>
  <c r="G409" i="16"/>
  <c r="A410" i="16"/>
  <c r="B410" i="16"/>
  <c r="C410" i="16"/>
  <c r="D410" i="16"/>
  <c r="E410" i="16"/>
  <c r="F410" i="16"/>
  <c r="G410" i="16"/>
  <c r="A411" i="16"/>
  <c r="B411" i="16"/>
  <c r="C411" i="16"/>
  <c r="D411" i="16"/>
  <c r="E411" i="16"/>
  <c r="F411" i="16"/>
  <c r="G411" i="16"/>
  <c r="A412" i="16"/>
  <c r="B412" i="16"/>
  <c r="C412" i="16"/>
  <c r="D412" i="16"/>
  <c r="E412" i="16"/>
  <c r="F412" i="16"/>
  <c r="G412" i="16"/>
  <c r="A413" i="16"/>
  <c r="B413" i="16"/>
  <c r="C413" i="16"/>
  <c r="D413" i="16"/>
  <c r="E413" i="16"/>
  <c r="F413" i="16"/>
  <c r="G413" i="16"/>
  <c r="A414" i="16"/>
  <c r="B414" i="16"/>
  <c r="C414" i="16"/>
  <c r="D414" i="16"/>
  <c r="E414" i="16"/>
  <c r="F414" i="16"/>
  <c r="G414" i="16"/>
  <c r="A415" i="16"/>
  <c r="B415" i="16"/>
  <c r="C415" i="16"/>
  <c r="D415" i="16"/>
  <c r="E415" i="16"/>
  <c r="F415" i="16"/>
  <c r="G415" i="16"/>
  <c r="A416" i="16"/>
  <c r="B416" i="16"/>
  <c r="C416" i="16"/>
  <c r="D416" i="16"/>
  <c r="E416" i="16"/>
  <c r="F416" i="16"/>
  <c r="G416" i="16"/>
  <c r="A417" i="16"/>
  <c r="B417" i="16"/>
  <c r="C417" i="16"/>
  <c r="D417" i="16"/>
  <c r="E417" i="16"/>
  <c r="F417" i="16"/>
  <c r="G417" i="16"/>
  <c r="A418" i="16"/>
  <c r="B418" i="16"/>
  <c r="C418" i="16"/>
  <c r="D418" i="16"/>
  <c r="E418" i="16"/>
  <c r="F418" i="16"/>
  <c r="G418" i="16"/>
  <c r="A419" i="16"/>
  <c r="B419" i="16"/>
  <c r="C419" i="16"/>
  <c r="D419" i="16"/>
  <c r="E419" i="16"/>
  <c r="F419" i="16"/>
  <c r="G419" i="16"/>
  <c r="A420" i="16"/>
  <c r="B420" i="16"/>
  <c r="C420" i="16"/>
  <c r="D420" i="16"/>
  <c r="E420" i="16"/>
  <c r="F420" i="16"/>
  <c r="G420" i="16"/>
  <c r="A421" i="16"/>
  <c r="B421" i="16"/>
  <c r="C421" i="16"/>
  <c r="D421" i="16"/>
  <c r="E421" i="16"/>
  <c r="F421" i="16"/>
  <c r="G421" i="16"/>
  <c r="A422" i="16"/>
  <c r="B422" i="16"/>
  <c r="C422" i="16"/>
  <c r="D422" i="16"/>
  <c r="E422" i="16"/>
  <c r="F422" i="16"/>
  <c r="G422" i="16"/>
  <c r="A423" i="16"/>
  <c r="B423" i="16"/>
  <c r="C423" i="16"/>
  <c r="D423" i="16"/>
  <c r="E423" i="16"/>
  <c r="F423" i="16"/>
  <c r="G423" i="16"/>
  <c r="A424" i="16"/>
  <c r="B424" i="16"/>
  <c r="C424" i="16"/>
  <c r="D424" i="16"/>
  <c r="E424" i="16"/>
  <c r="F424" i="16"/>
  <c r="G424" i="16"/>
  <c r="A425" i="16"/>
  <c r="B425" i="16"/>
  <c r="C425" i="16"/>
  <c r="D425" i="16"/>
  <c r="E425" i="16"/>
  <c r="F425" i="16"/>
  <c r="G425" i="16"/>
  <c r="A426" i="16"/>
  <c r="B426" i="16"/>
  <c r="C426" i="16"/>
  <c r="D426" i="16"/>
  <c r="E426" i="16"/>
  <c r="F426" i="16"/>
  <c r="G426" i="16"/>
  <c r="A427" i="16"/>
  <c r="B427" i="16"/>
  <c r="C427" i="16"/>
  <c r="D427" i="16"/>
  <c r="E427" i="16"/>
  <c r="F427" i="16"/>
  <c r="G427" i="16"/>
  <c r="A428" i="16"/>
  <c r="B428" i="16"/>
  <c r="C428" i="16"/>
  <c r="D428" i="16"/>
  <c r="E428" i="16"/>
  <c r="F428" i="16"/>
  <c r="G428" i="16"/>
  <c r="A429" i="16"/>
  <c r="B429" i="16"/>
  <c r="C429" i="16"/>
  <c r="D429" i="16"/>
  <c r="E429" i="16"/>
  <c r="F429" i="16"/>
  <c r="G429" i="16"/>
  <c r="A430" i="16"/>
  <c r="B430" i="16"/>
  <c r="C430" i="16"/>
  <c r="D430" i="16"/>
  <c r="E430" i="16"/>
  <c r="F430" i="16"/>
  <c r="G430" i="16"/>
  <c r="A431" i="16"/>
  <c r="B431" i="16"/>
  <c r="C431" i="16"/>
  <c r="D431" i="16"/>
  <c r="E431" i="16"/>
  <c r="F431" i="16"/>
  <c r="G431" i="16"/>
  <c r="A432" i="16"/>
  <c r="B432" i="16"/>
  <c r="C432" i="16"/>
  <c r="D432" i="16"/>
  <c r="E432" i="16"/>
  <c r="F432" i="16"/>
  <c r="G432" i="16"/>
  <c r="A433" i="16"/>
  <c r="B433" i="16"/>
  <c r="C433" i="16"/>
  <c r="D433" i="16"/>
  <c r="E433" i="16"/>
  <c r="F433" i="16"/>
  <c r="G433" i="16"/>
  <c r="A434" i="16"/>
  <c r="B434" i="16"/>
  <c r="C434" i="16"/>
  <c r="D434" i="16"/>
  <c r="E434" i="16"/>
  <c r="F434" i="16"/>
  <c r="G434" i="16"/>
  <c r="A435" i="16"/>
  <c r="B435" i="16"/>
  <c r="C435" i="16"/>
  <c r="D435" i="16"/>
  <c r="E435" i="16"/>
  <c r="F435" i="16"/>
  <c r="G435" i="16"/>
  <c r="A436" i="16"/>
  <c r="B436" i="16"/>
  <c r="C436" i="16"/>
  <c r="D436" i="16"/>
  <c r="E436" i="16"/>
  <c r="F436" i="16"/>
  <c r="G436" i="16"/>
  <c r="A437" i="16"/>
  <c r="B437" i="16"/>
  <c r="C437" i="16"/>
  <c r="D437" i="16"/>
  <c r="E437" i="16"/>
  <c r="F437" i="16"/>
  <c r="G437" i="16"/>
  <c r="A438" i="16"/>
  <c r="B438" i="16"/>
  <c r="C438" i="16"/>
  <c r="D438" i="16"/>
  <c r="E438" i="16"/>
  <c r="F438" i="16"/>
  <c r="G438" i="16"/>
  <c r="A439" i="16"/>
  <c r="B439" i="16"/>
  <c r="C439" i="16"/>
  <c r="D439" i="16"/>
  <c r="E439" i="16"/>
  <c r="F439" i="16"/>
  <c r="G439" i="16"/>
  <c r="A440" i="16"/>
  <c r="B440" i="16"/>
  <c r="C440" i="16"/>
  <c r="D440" i="16"/>
  <c r="E440" i="16"/>
  <c r="F440" i="16"/>
  <c r="G440" i="16"/>
  <c r="A441" i="16"/>
  <c r="B441" i="16"/>
  <c r="C441" i="16"/>
  <c r="D441" i="16"/>
  <c r="E441" i="16"/>
  <c r="F441" i="16"/>
  <c r="G441" i="16"/>
  <c r="A442" i="16"/>
  <c r="B442" i="16"/>
  <c r="C442" i="16"/>
  <c r="D442" i="16"/>
  <c r="E442" i="16"/>
  <c r="F442" i="16"/>
  <c r="G442" i="16"/>
  <c r="A443" i="16"/>
  <c r="B443" i="16"/>
  <c r="C443" i="16"/>
  <c r="D443" i="16"/>
  <c r="E443" i="16"/>
  <c r="F443" i="16"/>
  <c r="G443" i="16"/>
  <c r="A444" i="16"/>
  <c r="B444" i="16"/>
  <c r="C444" i="16"/>
  <c r="D444" i="16"/>
  <c r="E444" i="16"/>
  <c r="F444" i="16"/>
  <c r="G444" i="16"/>
  <c r="A445" i="16"/>
  <c r="B445" i="16"/>
  <c r="C445" i="16"/>
  <c r="D445" i="16"/>
  <c r="E445" i="16"/>
  <c r="F445" i="16"/>
  <c r="G445" i="16"/>
  <c r="A446" i="16"/>
  <c r="B446" i="16"/>
  <c r="C446" i="16"/>
  <c r="D446" i="16"/>
  <c r="E446" i="16"/>
  <c r="F446" i="16"/>
  <c r="G446" i="16"/>
  <c r="A447" i="16"/>
  <c r="B447" i="16"/>
  <c r="C447" i="16"/>
  <c r="D447" i="16"/>
  <c r="E447" i="16"/>
  <c r="F447" i="16"/>
  <c r="G447" i="16"/>
  <c r="A448" i="16"/>
  <c r="B448" i="16"/>
  <c r="C448" i="16"/>
  <c r="D448" i="16"/>
  <c r="E448" i="16"/>
  <c r="F448" i="16"/>
  <c r="G448" i="16"/>
  <c r="A449" i="16"/>
  <c r="B449" i="16"/>
  <c r="C449" i="16"/>
  <c r="D449" i="16"/>
  <c r="E449" i="16"/>
  <c r="F449" i="16"/>
  <c r="G449" i="16"/>
  <c r="A450" i="16"/>
  <c r="B450" i="16"/>
  <c r="C450" i="16"/>
  <c r="D450" i="16"/>
  <c r="E450" i="16"/>
  <c r="F450" i="16"/>
  <c r="G450" i="16"/>
  <c r="A451" i="16"/>
  <c r="B451" i="16"/>
  <c r="C451" i="16"/>
  <c r="D451" i="16"/>
  <c r="E451" i="16"/>
  <c r="F451" i="16"/>
  <c r="G451" i="16"/>
  <c r="A452" i="16"/>
  <c r="B452" i="16"/>
  <c r="C452" i="16"/>
  <c r="D452" i="16"/>
  <c r="E452" i="16"/>
  <c r="F452" i="16"/>
  <c r="G452" i="16"/>
  <c r="A453" i="16"/>
  <c r="B453" i="16"/>
  <c r="C453" i="16"/>
  <c r="D453" i="16"/>
  <c r="E453" i="16"/>
  <c r="F453" i="16"/>
  <c r="G453" i="16"/>
  <c r="A454" i="16"/>
  <c r="B454" i="16"/>
  <c r="C454" i="16"/>
  <c r="D454" i="16"/>
  <c r="E454" i="16"/>
  <c r="F454" i="16"/>
  <c r="G454" i="16"/>
  <c r="A455" i="16"/>
  <c r="B455" i="16"/>
  <c r="C455" i="16"/>
  <c r="D455" i="16"/>
  <c r="E455" i="16"/>
  <c r="F455" i="16"/>
  <c r="G455" i="16"/>
  <c r="A456" i="16"/>
  <c r="B456" i="16"/>
  <c r="C456" i="16"/>
  <c r="D456" i="16"/>
  <c r="E456" i="16"/>
  <c r="F456" i="16"/>
  <c r="G456" i="16"/>
  <c r="A457" i="16"/>
  <c r="B457" i="16"/>
  <c r="C457" i="16"/>
  <c r="D457" i="16"/>
  <c r="E457" i="16"/>
  <c r="F457" i="16"/>
  <c r="G457" i="16"/>
  <c r="A458" i="16"/>
  <c r="B458" i="16"/>
  <c r="C458" i="16"/>
  <c r="D458" i="16"/>
  <c r="E458" i="16"/>
  <c r="F458" i="16"/>
  <c r="G458" i="16"/>
  <c r="A459" i="16"/>
  <c r="B459" i="16"/>
  <c r="C459" i="16"/>
  <c r="D459" i="16"/>
  <c r="E459" i="16"/>
  <c r="F459" i="16"/>
  <c r="G459" i="16"/>
  <c r="A460" i="16"/>
  <c r="B460" i="16"/>
  <c r="C460" i="16"/>
  <c r="D460" i="16"/>
  <c r="E460" i="16"/>
  <c r="F460" i="16"/>
  <c r="G460" i="16"/>
  <c r="A461" i="16"/>
  <c r="B461" i="16"/>
  <c r="C461" i="16"/>
  <c r="D461" i="16"/>
  <c r="E461" i="16"/>
  <c r="F461" i="16"/>
  <c r="G461" i="16"/>
  <c r="A462" i="16"/>
  <c r="B462" i="16"/>
  <c r="C462" i="16"/>
  <c r="D462" i="16"/>
  <c r="E462" i="16"/>
  <c r="F462" i="16"/>
  <c r="G462" i="16"/>
  <c r="A463" i="16"/>
  <c r="B463" i="16"/>
  <c r="C463" i="16"/>
  <c r="D463" i="16"/>
  <c r="E463" i="16"/>
  <c r="F463" i="16"/>
  <c r="G463" i="16"/>
  <c r="A464" i="16"/>
  <c r="B464" i="16"/>
  <c r="C464" i="16"/>
  <c r="D464" i="16"/>
  <c r="E464" i="16"/>
  <c r="F464" i="16"/>
  <c r="G464" i="16"/>
  <c r="A465" i="16"/>
  <c r="B465" i="16"/>
  <c r="C465" i="16"/>
  <c r="D465" i="16"/>
  <c r="E465" i="16"/>
  <c r="F465" i="16"/>
  <c r="G465" i="16"/>
  <c r="A466" i="16"/>
  <c r="B466" i="16"/>
  <c r="C466" i="16"/>
  <c r="D466" i="16"/>
  <c r="E466" i="16"/>
  <c r="F466" i="16"/>
  <c r="G466" i="16"/>
  <c r="A467" i="16"/>
  <c r="B467" i="16"/>
  <c r="C467" i="16"/>
  <c r="D467" i="16"/>
  <c r="E467" i="16"/>
  <c r="F467" i="16"/>
  <c r="G467" i="16"/>
  <c r="A468" i="16"/>
  <c r="B468" i="16"/>
  <c r="C468" i="16"/>
  <c r="D468" i="16"/>
  <c r="E468" i="16"/>
  <c r="F468" i="16"/>
  <c r="G468" i="16"/>
  <c r="A469" i="16"/>
  <c r="B469" i="16"/>
  <c r="C469" i="16"/>
  <c r="D469" i="16"/>
  <c r="E469" i="16"/>
  <c r="F469" i="16"/>
  <c r="G469" i="16"/>
  <c r="A470" i="16"/>
  <c r="B470" i="16"/>
  <c r="C470" i="16"/>
  <c r="D470" i="16"/>
  <c r="E470" i="16"/>
  <c r="F470" i="16"/>
  <c r="G470" i="16"/>
  <c r="A471" i="16"/>
  <c r="B471" i="16"/>
  <c r="C471" i="16"/>
  <c r="D471" i="16"/>
  <c r="E471" i="16"/>
  <c r="F471" i="16"/>
  <c r="G471" i="16"/>
  <c r="A472" i="16"/>
  <c r="B472" i="16"/>
  <c r="C472" i="16"/>
  <c r="D472" i="16"/>
  <c r="E472" i="16"/>
  <c r="F472" i="16"/>
  <c r="G472" i="16"/>
  <c r="A473" i="16"/>
  <c r="B473" i="16"/>
  <c r="C473" i="16"/>
  <c r="D473" i="16"/>
  <c r="E473" i="16"/>
  <c r="F473" i="16"/>
  <c r="G473" i="16"/>
  <c r="A474" i="16"/>
  <c r="B474" i="16"/>
  <c r="C474" i="16"/>
  <c r="D474" i="16"/>
  <c r="E474" i="16"/>
  <c r="F474" i="16"/>
  <c r="G474" i="16"/>
  <c r="A475" i="16"/>
  <c r="B475" i="16"/>
  <c r="C475" i="16"/>
  <c r="D475" i="16"/>
  <c r="E475" i="16"/>
  <c r="F475" i="16"/>
  <c r="G475" i="16"/>
  <c r="A476" i="16"/>
  <c r="B476" i="16"/>
  <c r="C476" i="16"/>
  <c r="D476" i="16"/>
  <c r="E476" i="16"/>
  <c r="F476" i="16"/>
  <c r="G476" i="16"/>
  <c r="A477" i="16"/>
  <c r="B477" i="16"/>
  <c r="C477" i="16"/>
  <c r="D477" i="16"/>
  <c r="E477" i="16"/>
  <c r="F477" i="16"/>
  <c r="G477" i="16"/>
  <c r="A478" i="16"/>
  <c r="B478" i="16"/>
  <c r="C478" i="16"/>
  <c r="D478" i="16"/>
  <c r="E478" i="16"/>
  <c r="F478" i="16"/>
  <c r="G478" i="16"/>
  <c r="A479" i="16"/>
  <c r="B479" i="16"/>
  <c r="C479" i="16"/>
  <c r="D479" i="16"/>
  <c r="E479" i="16"/>
  <c r="F479" i="16"/>
  <c r="G479" i="16"/>
  <c r="A480" i="16"/>
  <c r="B480" i="16"/>
  <c r="C480" i="16"/>
  <c r="D480" i="16"/>
  <c r="E480" i="16"/>
  <c r="F480" i="16"/>
  <c r="G480" i="16"/>
  <c r="A481" i="16"/>
  <c r="B481" i="16"/>
  <c r="C481" i="16"/>
  <c r="D481" i="16"/>
  <c r="E481" i="16"/>
  <c r="F481" i="16"/>
  <c r="G481" i="16"/>
  <c r="A482" i="16"/>
  <c r="B482" i="16"/>
  <c r="C482" i="16"/>
  <c r="D482" i="16"/>
  <c r="E482" i="16"/>
  <c r="F482" i="16"/>
  <c r="G482" i="16"/>
  <c r="A483" i="16"/>
  <c r="B483" i="16"/>
  <c r="C483" i="16"/>
  <c r="D483" i="16"/>
  <c r="E483" i="16"/>
  <c r="F483" i="16"/>
  <c r="G483" i="16"/>
  <c r="A484" i="16"/>
  <c r="B484" i="16"/>
  <c r="C484" i="16"/>
  <c r="D484" i="16"/>
  <c r="E484" i="16"/>
  <c r="F484" i="16"/>
  <c r="G484" i="16"/>
  <c r="A485" i="16"/>
  <c r="B485" i="16"/>
  <c r="C485" i="16"/>
  <c r="D485" i="16"/>
  <c r="E485" i="16"/>
  <c r="F485" i="16"/>
  <c r="G485" i="16"/>
  <c r="A486" i="16"/>
  <c r="B486" i="16"/>
  <c r="C486" i="16"/>
  <c r="D486" i="16"/>
  <c r="E486" i="16"/>
  <c r="F486" i="16"/>
  <c r="G486" i="16"/>
  <c r="A487" i="16"/>
  <c r="B487" i="16"/>
  <c r="C487" i="16"/>
  <c r="D487" i="16"/>
  <c r="E487" i="16"/>
  <c r="F487" i="16"/>
  <c r="G487" i="16"/>
  <c r="A488" i="16"/>
  <c r="B488" i="16"/>
  <c r="C488" i="16"/>
  <c r="D488" i="16"/>
  <c r="E488" i="16"/>
  <c r="F488" i="16"/>
  <c r="G488" i="16"/>
  <c r="A489" i="16"/>
  <c r="B489" i="16"/>
  <c r="C489" i="16"/>
  <c r="D489" i="16"/>
  <c r="E489" i="16"/>
  <c r="F489" i="16"/>
  <c r="G489" i="16"/>
  <c r="A490" i="16"/>
  <c r="B490" i="16"/>
  <c r="C490" i="16"/>
  <c r="D490" i="16"/>
  <c r="E490" i="16"/>
  <c r="F490" i="16"/>
  <c r="G490" i="16"/>
  <c r="A491" i="16"/>
  <c r="B491" i="16"/>
  <c r="C491" i="16"/>
  <c r="D491" i="16"/>
  <c r="E491" i="16"/>
  <c r="F491" i="16"/>
  <c r="G491" i="16"/>
  <c r="A492" i="16"/>
  <c r="B492" i="16"/>
  <c r="C492" i="16"/>
  <c r="D492" i="16"/>
  <c r="E492" i="16"/>
  <c r="F492" i="16"/>
  <c r="G492" i="16"/>
  <c r="A493" i="16"/>
  <c r="B493" i="16"/>
  <c r="C493" i="16"/>
  <c r="D493" i="16"/>
  <c r="E493" i="16"/>
  <c r="F493" i="16"/>
  <c r="G493" i="16"/>
  <c r="A494" i="16"/>
  <c r="B494" i="16"/>
  <c r="C494" i="16"/>
  <c r="D494" i="16"/>
  <c r="E494" i="16"/>
  <c r="F494" i="16"/>
  <c r="G494" i="16"/>
  <c r="A495" i="16"/>
  <c r="B495" i="16"/>
  <c r="C495" i="16"/>
  <c r="D495" i="16"/>
  <c r="E495" i="16"/>
  <c r="F495" i="16"/>
  <c r="G495" i="16"/>
  <c r="A496" i="16"/>
  <c r="B496" i="16"/>
  <c r="C496" i="16"/>
  <c r="D496" i="16"/>
  <c r="E496" i="16"/>
  <c r="F496" i="16"/>
  <c r="G496" i="16"/>
  <c r="A497" i="16"/>
  <c r="B497" i="16"/>
  <c r="C497" i="16"/>
  <c r="D497" i="16"/>
  <c r="E497" i="16"/>
  <c r="F497" i="16"/>
  <c r="G497" i="16"/>
  <c r="A498" i="16"/>
  <c r="B498" i="16"/>
  <c r="C498" i="16"/>
  <c r="D498" i="16"/>
  <c r="E498" i="16"/>
  <c r="F498" i="16"/>
  <c r="G498" i="16"/>
  <c r="A499" i="16"/>
  <c r="B499" i="16"/>
  <c r="C499" i="16"/>
  <c r="D499" i="16"/>
  <c r="E499" i="16"/>
  <c r="F499" i="16"/>
  <c r="G499" i="16"/>
  <c r="A500" i="16"/>
  <c r="B500" i="16"/>
  <c r="C500" i="16"/>
  <c r="D500" i="16"/>
  <c r="E500" i="16"/>
  <c r="F500" i="16"/>
  <c r="G500" i="16"/>
  <c r="A501" i="16"/>
  <c r="B501" i="16"/>
  <c r="C501" i="16"/>
  <c r="D501" i="16"/>
  <c r="E501" i="16"/>
  <c r="F501" i="16"/>
  <c r="G501" i="16"/>
  <c r="A502" i="16"/>
  <c r="B502" i="16"/>
  <c r="C502" i="16"/>
  <c r="D502" i="16"/>
  <c r="E502" i="16"/>
  <c r="F502" i="16"/>
  <c r="G502" i="16"/>
  <c r="A503" i="16"/>
  <c r="B503" i="16"/>
  <c r="C503" i="16"/>
  <c r="D503" i="16"/>
  <c r="E503" i="16"/>
  <c r="F503" i="16"/>
  <c r="G503" i="16"/>
  <c r="A504" i="16"/>
  <c r="B504" i="16"/>
  <c r="C504" i="16"/>
  <c r="D504" i="16"/>
  <c r="E504" i="16"/>
  <c r="F504" i="16"/>
  <c r="G504" i="16"/>
  <c r="A505" i="16"/>
  <c r="B505" i="16"/>
  <c r="C505" i="16"/>
  <c r="D505" i="16"/>
  <c r="E505" i="16"/>
  <c r="F505" i="16"/>
  <c r="G505" i="16"/>
  <c r="A506" i="16"/>
  <c r="B506" i="16"/>
  <c r="C506" i="16"/>
  <c r="D506" i="16"/>
  <c r="E506" i="16"/>
  <c r="F506" i="16"/>
  <c r="G506" i="16"/>
  <c r="A507" i="16"/>
  <c r="B507" i="16"/>
  <c r="C507" i="16"/>
  <c r="D507" i="16"/>
  <c r="E507" i="16"/>
  <c r="F507" i="16"/>
  <c r="G507" i="16"/>
  <c r="A508" i="16"/>
  <c r="B508" i="16"/>
  <c r="C508" i="16"/>
  <c r="D508" i="16"/>
  <c r="E508" i="16"/>
  <c r="F508" i="16"/>
  <c r="G508" i="16"/>
  <c r="A509" i="16"/>
  <c r="B509" i="16"/>
  <c r="C509" i="16"/>
  <c r="D509" i="16"/>
  <c r="E509" i="16"/>
  <c r="F509" i="16"/>
  <c r="G509" i="16"/>
  <c r="A510" i="16"/>
  <c r="B510" i="16"/>
  <c r="C510" i="16"/>
  <c r="D510" i="16"/>
  <c r="E510" i="16"/>
  <c r="F510" i="16"/>
  <c r="G510" i="16"/>
  <c r="A511" i="16"/>
  <c r="B511" i="16"/>
  <c r="C511" i="16"/>
  <c r="D511" i="16"/>
  <c r="E511" i="16"/>
  <c r="F511" i="16"/>
  <c r="G511" i="16"/>
  <c r="A512" i="16"/>
  <c r="B512" i="16"/>
  <c r="C512" i="16"/>
  <c r="D512" i="16"/>
  <c r="E512" i="16"/>
  <c r="F512" i="16"/>
  <c r="G512" i="16"/>
  <c r="A513" i="16"/>
  <c r="B513" i="16"/>
  <c r="C513" i="16"/>
  <c r="D513" i="16"/>
  <c r="E513" i="16"/>
  <c r="F513" i="16"/>
  <c r="G513" i="16"/>
  <c r="A514" i="16"/>
  <c r="B514" i="16"/>
  <c r="C514" i="16"/>
  <c r="D514" i="16"/>
  <c r="E514" i="16"/>
  <c r="F514" i="16"/>
  <c r="G514" i="16"/>
  <c r="A515" i="16"/>
  <c r="B515" i="16"/>
  <c r="C515" i="16"/>
  <c r="D515" i="16"/>
  <c r="E515" i="16"/>
  <c r="F515" i="16"/>
  <c r="G515" i="16"/>
  <c r="A516" i="16"/>
  <c r="B516" i="16"/>
  <c r="C516" i="16"/>
  <c r="D516" i="16"/>
  <c r="E516" i="16"/>
  <c r="F516" i="16"/>
  <c r="G516" i="16"/>
  <c r="A517" i="16"/>
  <c r="B517" i="16"/>
  <c r="C517" i="16"/>
  <c r="D517" i="16"/>
  <c r="E517" i="16"/>
  <c r="F517" i="16"/>
  <c r="G517" i="16"/>
  <c r="A518" i="16"/>
  <c r="B518" i="16"/>
  <c r="C518" i="16"/>
  <c r="D518" i="16"/>
  <c r="E518" i="16"/>
  <c r="F518" i="16"/>
  <c r="G518" i="16"/>
  <c r="A519" i="16"/>
  <c r="B519" i="16"/>
  <c r="C519" i="16"/>
  <c r="D519" i="16"/>
  <c r="E519" i="16"/>
  <c r="F519" i="16"/>
  <c r="G519" i="16"/>
  <c r="A520" i="16"/>
  <c r="B520" i="16"/>
  <c r="C520" i="16"/>
  <c r="D520" i="16"/>
  <c r="E520" i="16"/>
  <c r="F520" i="16"/>
  <c r="G520" i="16"/>
  <c r="A521" i="16"/>
  <c r="B521" i="16"/>
  <c r="C521" i="16"/>
  <c r="D521" i="16"/>
  <c r="E521" i="16"/>
  <c r="F521" i="16"/>
  <c r="G521" i="16"/>
  <c r="A522" i="16"/>
  <c r="B522" i="16"/>
  <c r="C522" i="16"/>
  <c r="D522" i="16"/>
  <c r="E522" i="16"/>
  <c r="F522" i="16"/>
  <c r="G522" i="16"/>
  <c r="A523" i="16"/>
  <c r="B523" i="16"/>
  <c r="C523" i="16"/>
  <c r="D523" i="16"/>
  <c r="E523" i="16"/>
  <c r="F523" i="16"/>
  <c r="G523" i="16"/>
  <c r="A524" i="16"/>
  <c r="B524" i="16"/>
  <c r="C524" i="16"/>
  <c r="D524" i="16"/>
  <c r="E524" i="16"/>
  <c r="F524" i="16"/>
  <c r="G524" i="16"/>
  <c r="A525" i="16"/>
  <c r="B525" i="16"/>
  <c r="C525" i="16"/>
  <c r="D525" i="16"/>
  <c r="E525" i="16"/>
  <c r="F525" i="16"/>
  <c r="G525" i="16"/>
  <c r="A526" i="16"/>
  <c r="B526" i="16"/>
  <c r="C526" i="16"/>
  <c r="D526" i="16"/>
  <c r="E526" i="16"/>
  <c r="F526" i="16"/>
  <c r="G526" i="16"/>
  <c r="A527" i="16"/>
  <c r="B527" i="16"/>
  <c r="C527" i="16"/>
  <c r="D527" i="16"/>
  <c r="E527" i="16"/>
  <c r="F527" i="16"/>
  <c r="G527" i="16"/>
  <c r="A528" i="16"/>
  <c r="B528" i="16"/>
  <c r="C528" i="16"/>
  <c r="D528" i="16"/>
  <c r="E528" i="16"/>
  <c r="F528" i="16"/>
  <c r="G528" i="16"/>
  <c r="A529" i="16"/>
  <c r="B529" i="16"/>
  <c r="C529" i="16"/>
  <c r="D529" i="16"/>
  <c r="E529" i="16"/>
  <c r="F529" i="16"/>
  <c r="G529" i="16"/>
  <c r="A530" i="16"/>
  <c r="B530" i="16"/>
  <c r="C530" i="16"/>
  <c r="D530" i="16"/>
  <c r="E530" i="16"/>
  <c r="F530" i="16"/>
  <c r="G530" i="16"/>
  <c r="A531" i="16"/>
  <c r="B531" i="16"/>
  <c r="C531" i="16"/>
  <c r="D531" i="16"/>
  <c r="E531" i="16"/>
  <c r="F531" i="16"/>
  <c r="G531" i="16"/>
  <c r="A532" i="16"/>
  <c r="B532" i="16"/>
  <c r="C532" i="16"/>
  <c r="D532" i="16"/>
  <c r="E532" i="16"/>
  <c r="F532" i="16"/>
  <c r="G532" i="16"/>
  <c r="A533" i="16"/>
  <c r="B533" i="16"/>
  <c r="C533" i="16"/>
  <c r="D533" i="16"/>
  <c r="E533" i="16"/>
  <c r="F533" i="16"/>
  <c r="G533" i="16"/>
  <c r="A534" i="16"/>
  <c r="B534" i="16"/>
  <c r="C534" i="16"/>
  <c r="D534" i="16"/>
  <c r="E534" i="16"/>
  <c r="F534" i="16"/>
  <c r="G534" i="16"/>
  <c r="A535" i="16"/>
  <c r="B535" i="16"/>
  <c r="C535" i="16"/>
  <c r="D535" i="16"/>
  <c r="E535" i="16"/>
  <c r="F535" i="16"/>
  <c r="G535" i="16"/>
  <c r="A536" i="16"/>
  <c r="B536" i="16"/>
  <c r="C536" i="16"/>
  <c r="D536" i="16"/>
  <c r="E536" i="16"/>
  <c r="F536" i="16"/>
  <c r="G536" i="16"/>
  <c r="A537" i="16"/>
  <c r="B537" i="16"/>
  <c r="C537" i="16"/>
  <c r="D537" i="16"/>
  <c r="E537" i="16"/>
  <c r="F537" i="16"/>
  <c r="G537" i="16"/>
  <c r="A538" i="16"/>
  <c r="B538" i="16"/>
  <c r="C538" i="16"/>
  <c r="D538" i="16"/>
  <c r="E538" i="16"/>
  <c r="F538" i="16"/>
  <c r="G538" i="16"/>
  <c r="A539" i="16"/>
  <c r="B539" i="16"/>
  <c r="C539" i="16"/>
  <c r="D539" i="16"/>
  <c r="E539" i="16"/>
  <c r="F539" i="16"/>
  <c r="G539" i="16"/>
  <c r="A540" i="16"/>
  <c r="B540" i="16"/>
  <c r="C540" i="16"/>
  <c r="D540" i="16"/>
  <c r="E540" i="16"/>
  <c r="F540" i="16"/>
  <c r="G540" i="16"/>
  <c r="A541" i="16"/>
  <c r="B541" i="16"/>
  <c r="C541" i="16"/>
  <c r="D541" i="16"/>
  <c r="E541" i="16"/>
  <c r="F541" i="16"/>
  <c r="G541" i="16"/>
  <c r="A542" i="16"/>
  <c r="B542" i="16"/>
  <c r="C542" i="16"/>
  <c r="D542" i="16"/>
  <c r="E542" i="16"/>
  <c r="F542" i="16"/>
  <c r="G542" i="16"/>
  <c r="A543" i="16"/>
  <c r="B543" i="16"/>
  <c r="C543" i="16"/>
  <c r="D543" i="16"/>
  <c r="E543" i="16"/>
  <c r="F543" i="16"/>
  <c r="G543" i="16"/>
  <c r="A544" i="16"/>
  <c r="B544" i="16"/>
  <c r="C544" i="16"/>
  <c r="D544" i="16"/>
  <c r="E544" i="16"/>
  <c r="F544" i="16"/>
  <c r="G544" i="16"/>
  <c r="A545" i="16"/>
  <c r="B545" i="16"/>
  <c r="C545" i="16"/>
  <c r="D545" i="16"/>
  <c r="E545" i="16"/>
  <c r="F545" i="16"/>
  <c r="G545" i="16"/>
  <c r="A546" i="16"/>
  <c r="B546" i="16"/>
  <c r="C546" i="16"/>
  <c r="D546" i="16"/>
  <c r="E546" i="16"/>
  <c r="F546" i="16"/>
  <c r="G546" i="16"/>
  <c r="A547" i="16"/>
  <c r="B547" i="16"/>
  <c r="C547" i="16"/>
  <c r="D547" i="16"/>
  <c r="E547" i="16"/>
  <c r="F547" i="16"/>
  <c r="G547" i="16"/>
  <c r="A548" i="16"/>
  <c r="B548" i="16"/>
  <c r="C548" i="16"/>
  <c r="D548" i="16"/>
  <c r="E548" i="16"/>
  <c r="F548" i="16"/>
  <c r="G548" i="16"/>
  <c r="A549" i="16"/>
  <c r="B549" i="16"/>
  <c r="C549" i="16"/>
  <c r="D549" i="16"/>
  <c r="E549" i="16"/>
  <c r="F549" i="16"/>
  <c r="G549" i="16"/>
  <c r="A550" i="16"/>
  <c r="B550" i="16"/>
  <c r="C550" i="16"/>
  <c r="D550" i="16"/>
  <c r="E550" i="16"/>
  <c r="F550" i="16"/>
  <c r="G550" i="16"/>
  <c r="A551" i="16"/>
  <c r="B551" i="16"/>
  <c r="C551" i="16"/>
  <c r="D551" i="16"/>
  <c r="E551" i="16"/>
  <c r="F551" i="16"/>
  <c r="G551" i="16"/>
  <c r="A552" i="16"/>
  <c r="B552" i="16"/>
  <c r="C552" i="16"/>
  <c r="D552" i="16"/>
  <c r="E552" i="16"/>
  <c r="F552" i="16"/>
  <c r="G552" i="16"/>
  <c r="A553" i="16"/>
  <c r="B553" i="16"/>
  <c r="C553" i="16"/>
  <c r="D553" i="16"/>
  <c r="E553" i="16"/>
  <c r="F553" i="16"/>
  <c r="G553" i="16"/>
  <c r="A554" i="16"/>
  <c r="B554" i="16"/>
  <c r="C554" i="16"/>
  <c r="D554" i="16"/>
  <c r="E554" i="16"/>
  <c r="F554" i="16"/>
  <c r="G554" i="16"/>
  <c r="A555" i="16"/>
  <c r="B555" i="16"/>
  <c r="C555" i="16"/>
  <c r="D555" i="16"/>
  <c r="E555" i="16"/>
  <c r="F555" i="16"/>
  <c r="G555" i="16"/>
  <c r="A556" i="16"/>
  <c r="B556" i="16"/>
  <c r="C556" i="16"/>
  <c r="D556" i="16"/>
  <c r="E556" i="16"/>
  <c r="F556" i="16"/>
  <c r="G556" i="16"/>
  <c r="A557" i="16"/>
  <c r="B557" i="16"/>
  <c r="C557" i="16"/>
  <c r="D557" i="16"/>
  <c r="E557" i="16"/>
  <c r="F557" i="16"/>
  <c r="G557" i="16"/>
  <c r="A558" i="16"/>
  <c r="B558" i="16"/>
  <c r="C558" i="16"/>
  <c r="D558" i="16"/>
  <c r="E558" i="16"/>
  <c r="F558" i="16"/>
  <c r="G558" i="16"/>
  <c r="A559" i="16"/>
  <c r="B559" i="16"/>
  <c r="C559" i="16"/>
  <c r="D559" i="16"/>
  <c r="E559" i="16"/>
  <c r="F559" i="16"/>
  <c r="G559" i="16"/>
  <c r="A560" i="16"/>
  <c r="B560" i="16"/>
  <c r="C560" i="16"/>
  <c r="D560" i="16"/>
  <c r="E560" i="16"/>
  <c r="F560" i="16"/>
  <c r="G560" i="16"/>
  <c r="A561" i="16"/>
  <c r="B561" i="16"/>
  <c r="C561" i="16"/>
  <c r="D561" i="16"/>
  <c r="E561" i="16"/>
  <c r="F561" i="16"/>
  <c r="G561" i="16"/>
  <c r="A562" i="16"/>
  <c r="B562" i="16"/>
  <c r="C562" i="16"/>
  <c r="D562" i="16"/>
  <c r="E562" i="16"/>
  <c r="F562" i="16"/>
  <c r="G562" i="16"/>
  <c r="A563" i="16"/>
  <c r="B563" i="16"/>
  <c r="C563" i="16"/>
  <c r="D563" i="16"/>
  <c r="E563" i="16"/>
  <c r="F563" i="16"/>
  <c r="G563" i="16"/>
  <c r="A564" i="16"/>
  <c r="B564" i="16"/>
  <c r="C564" i="16"/>
  <c r="D564" i="16"/>
  <c r="E564" i="16"/>
  <c r="F564" i="16"/>
  <c r="G564" i="16"/>
  <c r="A565" i="16"/>
  <c r="B565" i="16"/>
  <c r="C565" i="16"/>
  <c r="D565" i="16"/>
  <c r="E565" i="16"/>
  <c r="F565" i="16"/>
  <c r="G565" i="16"/>
  <c r="A566" i="16"/>
  <c r="B566" i="16"/>
  <c r="C566" i="16"/>
  <c r="D566" i="16"/>
  <c r="E566" i="16"/>
  <c r="F566" i="16"/>
  <c r="G566" i="16"/>
  <c r="A567" i="16"/>
  <c r="B567" i="16"/>
  <c r="C567" i="16"/>
  <c r="D567" i="16"/>
  <c r="E567" i="16"/>
  <c r="F567" i="16"/>
  <c r="G567" i="16"/>
  <c r="A568" i="16"/>
  <c r="B568" i="16"/>
  <c r="C568" i="16"/>
  <c r="D568" i="16"/>
  <c r="E568" i="16"/>
  <c r="F568" i="16"/>
  <c r="G568" i="16"/>
  <c r="A569" i="16"/>
  <c r="B569" i="16"/>
  <c r="C569" i="16"/>
  <c r="D569" i="16"/>
  <c r="E569" i="16"/>
  <c r="F569" i="16"/>
  <c r="G569" i="16"/>
  <c r="A570" i="16"/>
  <c r="B570" i="16"/>
  <c r="C570" i="16"/>
  <c r="D570" i="16"/>
  <c r="E570" i="16"/>
  <c r="F570" i="16"/>
  <c r="G570" i="16"/>
  <c r="A571" i="16"/>
  <c r="B571" i="16"/>
  <c r="C571" i="16"/>
  <c r="D571" i="16"/>
  <c r="E571" i="16"/>
  <c r="F571" i="16"/>
  <c r="G571" i="16"/>
  <c r="A572" i="16"/>
  <c r="B572" i="16"/>
  <c r="C572" i="16"/>
  <c r="D572" i="16"/>
  <c r="E572" i="16"/>
  <c r="F572" i="16"/>
  <c r="G572" i="16"/>
  <c r="A573" i="16"/>
  <c r="B573" i="16"/>
  <c r="C573" i="16"/>
  <c r="D573" i="16"/>
  <c r="E573" i="16"/>
  <c r="F573" i="16"/>
  <c r="G573" i="16"/>
  <c r="A574" i="16"/>
  <c r="B574" i="16"/>
  <c r="C574" i="16"/>
  <c r="D574" i="16"/>
  <c r="E574" i="16"/>
  <c r="F574" i="16"/>
  <c r="G574" i="16"/>
  <c r="A575" i="16"/>
  <c r="B575" i="16"/>
  <c r="C575" i="16"/>
  <c r="D575" i="16"/>
  <c r="E575" i="16"/>
  <c r="F575" i="16"/>
  <c r="G575" i="16"/>
  <c r="A576" i="16"/>
  <c r="B576" i="16"/>
  <c r="C576" i="16"/>
  <c r="D576" i="16"/>
  <c r="E576" i="16"/>
  <c r="F576" i="16"/>
  <c r="G576" i="16"/>
  <c r="A577" i="16"/>
  <c r="B577" i="16"/>
  <c r="C577" i="16"/>
  <c r="D577" i="16"/>
  <c r="E577" i="16"/>
  <c r="F577" i="16"/>
  <c r="G577" i="16"/>
  <c r="A578" i="16"/>
  <c r="B578" i="16"/>
  <c r="C578" i="16"/>
  <c r="D578" i="16"/>
  <c r="E578" i="16"/>
  <c r="F578" i="16"/>
  <c r="G578" i="16"/>
  <c r="A579" i="16"/>
  <c r="B579" i="16"/>
  <c r="C579" i="16"/>
  <c r="D579" i="16"/>
  <c r="E579" i="16"/>
  <c r="F579" i="16"/>
  <c r="G579" i="16"/>
  <c r="A580" i="16"/>
  <c r="B580" i="16"/>
  <c r="C580" i="16"/>
  <c r="D580" i="16"/>
  <c r="E580" i="16"/>
  <c r="F580" i="16"/>
  <c r="G580" i="16"/>
  <c r="A581" i="16"/>
  <c r="B581" i="16"/>
  <c r="C581" i="16"/>
  <c r="D581" i="16"/>
  <c r="E581" i="16"/>
  <c r="F581" i="16"/>
  <c r="G581" i="16"/>
  <c r="A582" i="16"/>
  <c r="B582" i="16"/>
  <c r="C582" i="16"/>
  <c r="D582" i="16"/>
  <c r="E582" i="16"/>
  <c r="F582" i="16"/>
  <c r="G582" i="16"/>
  <c r="A583" i="16"/>
  <c r="B583" i="16"/>
  <c r="C583" i="16"/>
  <c r="D583" i="16"/>
  <c r="E583" i="16"/>
  <c r="F583" i="16"/>
  <c r="G583" i="16"/>
  <c r="A584" i="16"/>
  <c r="B584" i="16"/>
  <c r="C584" i="16"/>
  <c r="D584" i="16"/>
  <c r="E584" i="16"/>
  <c r="F584" i="16"/>
  <c r="G584" i="16"/>
  <c r="A585" i="16"/>
  <c r="B585" i="16"/>
  <c r="C585" i="16"/>
  <c r="D585" i="16"/>
  <c r="E585" i="16"/>
  <c r="F585" i="16"/>
  <c r="G585" i="16"/>
  <c r="A586" i="16"/>
  <c r="B586" i="16"/>
  <c r="C586" i="16"/>
  <c r="D586" i="16"/>
  <c r="E586" i="16"/>
  <c r="F586" i="16"/>
  <c r="G586" i="16"/>
  <c r="A587" i="16"/>
  <c r="B587" i="16"/>
  <c r="C587" i="16"/>
  <c r="D587" i="16"/>
  <c r="E587" i="16"/>
  <c r="F587" i="16"/>
  <c r="G587" i="16"/>
  <c r="A588" i="16"/>
  <c r="B588" i="16"/>
  <c r="C588" i="16"/>
  <c r="D588" i="16"/>
  <c r="E588" i="16"/>
  <c r="F588" i="16"/>
  <c r="G588" i="16"/>
  <c r="A589" i="16"/>
  <c r="B589" i="16"/>
  <c r="C589" i="16"/>
  <c r="D589" i="16"/>
  <c r="E589" i="16"/>
  <c r="F589" i="16"/>
  <c r="G589" i="16"/>
  <c r="A590" i="16"/>
  <c r="B590" i="16"/>
  <c r="C590" i="16"/>
  <c r="D590" i="16"/>
  <c r="E590" i="16"/>
  <c r="F590" i="16"/>
  <c r="G590" i="16"/>
  <c r="A591" i="16"/>
  <c r="B591" i="16"/>
  <c r="C591" i="16"/>
  <c r="D591" i="16"/>
  <c r="E591" i="16"/>
  <c r="F591" i="16"/>
  <c r="G591" i="16"/>
  <c r="A592" i="16"/>
  <c r="B592" i="16"/>
  <c r="C592" i="16"/>
  <c r="D592" i="16"/>
  <c r="E592" i="16"/>
  <c r="F592" i="16"/>
  <c r="G592" i="16"/>
  <c r="A593" i="16"/>
  <c r="B593" i="16"/>
  <c r="C593" i="16"/>
  <c r="D593" i="16"/>
  <c r="E593" i="16"/>
  <c r="F593" i="16"/>
  <c r="G593" i="16"/>
  <c r="A594" i="16"/>
  <c r="B594" i="16"/>
  <c r="C594" i="16"/>
  <c r="D594" i="16"/>
  <c r="E594" i="16"/>
  <c r="F594" i="16"/>
  <c r="G594" i="16"/>
  <c r="A595" i="16"/>
  <c r="B595" i="16"/>
  <c r="C595" i="16"/>
  <c r="D595" i="16"/>
  <c r="E595" i="16"/>
  <c r="F595" i="16"/>
  <c r="G595" i="16"/>
  <c r="A596" i="16"/>
  <c r="B596" i="16"/>
  <c r="C596" i="16"/>
  <c r="D596" i="16"/>
  <c r="E596" i="16"/>
  <c r="F596" i="16"/>
  <c r="G596" i="16"/>
  <c r="A597" i="16"/>
  <c r="B597" i="16"/>
  <c r="C597" i="16"/>
  <c r="D597" i="16"/>
  <c r="E597" i="16"/>
  <c r="F597" i="16"/>
  <c r="G597" i="16"/>
  <c r="A598" i="16"/>
  <c r="B598" i="16"/>
  <c r="C598" i="16"/>
  <c r="D598" i="16"/>
  <c r="E598" i="16"/>
  <c r="F598" i="16"/>
  <c r="G598" i="16"/>
  <c r="A599" i="16"/>
  <c r="B599" i="16"/>
  <c r="C599" i="16"/>
  <c r="D599" i="16"/>
  <c r="E599" i="16"/>
  <c r="F599" i="16"/>
  <c r="G599" i="16"/>
  <c r="A600" i="16"/>
  <c r="B600" i="16"/>
  <c r="C600" i="16"/>
  <c r="D600" i="16"/>
  <c r="E600" i="16"/>
  <c r="F600" i="16"/>
  <c r="G600" i="16"/>
  <c r="A601" i="16"/>
  <c r="B601" i="16"/>
  <c r="C601" i="16"/>
  <c r="D601" i="16"/>
  <c r="E601" i="16"/>
  <c r="F601" i="16"/>
  <c r="G601" i="16"/>
  <c r="A602" i="16"/>
  <c r="B602" i="16"/>
  <c r="C602" i="16"/>
  <c r="D602" i="16"/>
  <c r="E602" i="16"/>
  <c r="F602" i="16"/>
  <c r="G602" i="16"/>
  <c r="A603" i="16"/>
  <c r="B603" i="16"/>
  <c r="C603" i="16"/>
  <c r="D603" i="16"/>
  <c r="E603" i="16"/>
  <c r="F603" i="16"/>
  <c r="G603" i="16"/>
  <c r="A604" i="16"/>
  <c r="B604" i="16"/>
  <c r="C604" i="16"/>
  <c r="D604" i="16"/>
  <c r="E604" i="16"/>
  <c r="F604" i="16"/>
  <c r="G604" i="16"/>
  <c r="A605" i="16"/>
  <c r="B605" i="16"/>
  <c r="C605" i="16"/>
  <c r="D605" i="16"/>
  <c r="E605" i="16"/>
  <c r="F605" i="16"/>
  <c r="G605" i="16"/>
  <c r="A606" i="16"/>
  <c r="B606" i="16"/>
  <c r="C606" i="16"/>
  <c r="D606" i="16"/>
  <c r="E606" i="16"/>
  <c r="F606" i="16"/>
  <c r="G606" i="16"/>
  <c r="A607" i="16"/>
  <c r="B607" i="16"/>
  <c r="C607" i="16"/>
  <c r="D607" i="16"/>
  <c r="E607" i="16"/>
  <c r="F607" i="16"/>
  <c r="G607" i="16"/>
  <c r="A608" i="16"/>
  <c r="B608" i="16"/>
  <c r="C608" i="16"/>
  <c r="D608" i="16"/>
  <c r="E608" i="16"/>
  <c r="F608" i="16"/>
  <c r="G608" i="16"/>
  <c r="A609" i="16"/>
  <c r="B609" i="16"/>
  <c r="C609" i="16"/>
  <c r="D609" i="16"/>
  <c r="E609" i="16"/>
  <c r="F609" i="16"/>
  <c r="G609" i="16"/>
  <c r="A610" i="16"/>
  <c r="B610" i="16"/>
  <c r="C610" i="16"/>
  <c r="D610" i="16"/>
  <c r="E610" i="16"/>
  <c r="F610" i="16"/>
  <c r="G610" i="16"/>
  <c r="A611" i="16"/>
  <c r="B611" i="16"/>
  <c r="C611" i="16"/>
  <c r="D611" i="16"/>
  <c r="E611" i="16"/>
  <c r="F611" i="16"/>
  <c r="G611" i="16"/>
  <c r="A612" i="16"/>
  <c r="B612" i="16"/>
  <c r="C612" i="16"/>
  <c r="D612" i="16"/>
  <c r="E612" i="16"/>
  <c r="F612" i="16"/>
  <c r="G612" i="16"/>
  <c r="A613" i="16"/>
  <c r="B613" i="16"/>
  <c r="C613" i="16"/>
  <c r="D613" i="16"/>
  <c r="E613" i="16"/>
  <c r="F613" i="16"/>
  <c r="G613" i="16"/>
  <c r="A614" i="16"/>
  <c r="B614" i="16"/>
  <c r="C614" i="16"/>
  <c r="D614" i="16"/>
  <c r="E614" i="16"/>
  <c r="F614" i="16"/>
  <c r="G614" i="16"/>
  <c r="A615" i="16"/>
  <c r="B615" i="16"/>
  <c r="C615" i="16"/>
  <c r="D615" i="16"/>
  <c r="E615" i="16"/>
  <c r="F615" i="16"/>
  <c r="G615" i="16"/>
  <c r="A616" i="16"/>
  <c r="B616" i="16"/>
  <c r="C616" i="16"/>
  <c r="D616" i="16"/>
  <c r="E616" i="16"/>
  <c r="F616" i="16"/>
  <c r="G616" i="16"/>
  <c r="A617" i="16"/>
  <c r="B617" i="16"/>
  <c r="C617" i="16"/>
  <c r="D617" i="16"/>
  <c r="E617" i="16"/>
  <c r="F617" i="16"/>
  <c r="G617" i="16"/>
  <c r="A618" i="16"/>
  <c r="B618" i="16"/>
  <c r="C618" i="16"/>
  <c r="D618" i="16"/>
  <c r="E618" i="16"/>
  <c r="F618" i="16"/>
  <c r="G618" i="16"/>
  <c r="A619" i="16"/>
  <c r="B619" i="16"/>
  <c r="C619" i="16"/>
  <c r="D619" i="16"/>
  <c r="E619" i="16"/>
  <c r="F619" i="16"/>
  <c r="G619" i="16"/>
  <c r="A620" i="16"/>
  <c r="B620" i="16"/>
  <c r="C620" i="16"/>
  <c r="D620" i="16"/>
  <c r="E620" i="16"/>
  <c r="F620" i="16"/>
  <c r="G620" i="16"/>
  <c r="A112" i="13" l="1"/>
  <c r="G111" i="13"/>
  <c r="S41" i="12"/>
  <c r="S42" i="12" s="1"/>
  <c r="T40" i="12"/>
  <c r="S40" i="12"/>
  <c r="O42" i="12"/>
  <c r="P42" i="12" s="1"/>
  <c r="O5" i="12"/>
  <c r="O6" i="12" s="1"/>
  <c r="O7" i="12" s="1"/>
  <c r="O8" i="12" s="1"/>
  <c r="O9" i="12" s="1"/>
  <c r="O10" i="12" s="1"/>
  <c r="O11" i="12" s="1"/>
  <c r="O12" i="12" s="1"/>
  <c r="O13" i="12" s="1"/>
  <c r="O14" i="12" s="1"/>
  <c r="O15" i="12" s="1"/>
  <c r="O16" i="12" s="1"/>
  <c r="O17" i="12" s="1"/>
  <c r="O18" i="12" s="1"/>
  <c r="O19" i="12" s="1"/>
  <c r="O20" i="12" s="1"/>
  <c r="O21" i="12" s="1"/>
  <c r="O22" i="12" s="1"/>
  <c r="O23" i="12" s="1"/>
  <c r="O24" i="12" s="1"/>
  <c r="O25" i="12" s="1"/>
  <c r="O26" i="12" s="1"/>
  <c r="O27" i="12" s="1"/>
  <c r="O28" i="12" s="1"/>
  <c r="O29" i="12" s="1"/>
  <c r="O30" i="12" s="1"/>
  <c r="O31" i="12" s="1"/>
  <c r="O32" i="12" s="1"/>
  <c r="O33" i="12" s="1"/>
  <c r="O34" i="12" s="1"/>
  <c r="O35" i="12" s="1"/>
  <c r="O36" i="12" s="1"/>
  <c r="O37" i="12" s="1"/>
  <c r="O38" i="12" s="1"/>
  <c r="O39" i="12" s="1"/>
  <c r="O40" i="12" s="1"/>
  <c r="O41" i="12" s="1"/>
  <c r="I111" i="13" l="1"/>
  <c r="E111" i="13"/>
  <c r="D111" i="13"/>
  <c r="C111" i="13"/>
  <c r="J111" i="13"/>
  <c r="A113" i="13"/>
  <c r="F111" i="13"/>
  <c r="H111" i="13"/>
  <c r="S43" i="12"/>
  <c r="T42" i="12"/>
  <c r="T41" i="12"/>
  <c r="O43" i="12"/>
  <c r="P41" i="12"/>
  <c r="B107" i="17"/>
  <c r="B108" i="17"/>
  <c r="B109" i="17"/>
  <c r="B110" i="17"/>
  <c r="B111" i="17"/>
  <c r="B112" i="17"/>
  <c r="B113" i="17"/>
  <c r="K111" i="13" l="1"/>
  <c r="A114" i="13"/>
  <c r="I112" i="13"/>
  <c r="D112" i="13"/>
  <c r="H112" i="13"/>
  <c r="E112" i="13"/>
  <c r="C112" i="13"/>
  <c r="F112" i="13"/>
  <c r="G112" i="13"/>
  <c r="J112" i="13"/>
  <c r="T43" i="12"/>
  <c r="P43" i="12"/>
  <c r="S5" i="12"/>
  <c r="S6" i="12" s="1"/>
  <c r="S7" i="12" s="1"/>
  <c r="S8" i="12" s="1"/>
  <c r="S9" i="12" s="1"/>
  <c r="S10" i="12" s="1"/>
  <c r="S11" i="12" s="1"/>
  <c r="S12" i="12" s="1"/>
  <c r="S13" i="12" s="1"/>
  <c r="S14" i="12" s="1"/>
  <c r="S15" i="12" s="1"/>
  <c r="S16" i="12" s="1"/>
  <c r="S17" i="12" s="1"/>
  <c r="S18" i="12" s="1"/>
  <c r="S19" i="12" s="1"/>
  <c r="S20" i="12" s="1"/>
  <c r="S21" i="12" s="1"/>
  <c r="S22" i="12" s="1"/>
  <c r="S23" i="12" s="1"/>
  <c r="S24" i="12" s="1"/>
  <c r="S25" i="12" s="1"/>
  <c r="S26" i="12" s="1"/>
  <c r="S27" i="12" s="1"/>
  <c r="S28" i="12" s="1"/>
  <c r="S29" i="12" s="1"/>
  <c r="S30" i="12" s="1"/>
  <c r="S31" i="12" s="1"/>
  <c r="S32" i="12" s="1"/>
  <c r="S33" i="12" s="1"/>
  <c r="S34" i="12" s="1"/>
  <c r="S35" i="12" s="1"/>
  <c r="S36" i="12" s="1"/>
  <c r="S37" i="12" s="1"/>
  <c r="S38" i="12" s="1"/>
  <c r="S39" i="12" s="1"/>
  <c r="A1" i="16"/>
  <c r="B1" i="16"/>
  <c r="C1" i="16"/>
  <c r="D1" i="16"/>
  <c r="E1" i="16"/>
  <c r="F1" i="16"/>
  <c r="G1" i="16"/>
  <c r="K112" i="13" l="1"/>
  <c r="G113" i="13"/>
  <c r="E113" i="13"/>
  <c r="D113" i="13"/>
  <c r="C113" i="13"/>
  <c r="I113" i="13"/>
  <c r="H113" i="13"/>
  <c r="J113" i="13"/>
  <c r="F113" i="13"/>
  <c r="T39" i="12"/>
  <c r="P40" i="12"/>
  <c r="K113" i="13" l="1"/>
  <c r="L40" i="12"/>
  <c r="L39" i="12"/>
  <c r="L38" i="12"/>
  <c r="L37" i="12"/>
  <c r="L36" i="12"/>
  <c r="L35" i="12"/>
  <c r="L34" i="12"/>
  <c r="L33" i="12"/>
  <c r="L32" i="12"/>
  <c r="L31" i="12"/>
  <c r="L30" i="12"/>
  <c r="L29" i="12"/>
  <c r="L28" i="12"/>
  <c r="L27" i="12"/>
  <c r="L26" i="12"/>
  <c r="L25" i="12"/>
  <c r="L24" i="12"/>
  <c r="L23" i="12"/>
  <c r="L22" i="12"/>
  <c r="L21" i="12"/>
  <c r="L20" i="12"/>
  <c r="L19" i="12"/>
  <c r="L18" i="12"/>
  <c r="L17" i="12"/>
  <c r="L16" i="12"/>
  <c r="L15" i="12"/>
  <c r="L14" i="12"/>
  <c r="L13" i="12"/>
  <c r="L12" i="12"/>
  <c r="L11" i="12"/>
  <c r="L10" i="12"/>
  <c r="L9" i="12"/>
  <c r="L8" i="12"/>
  <c r="L7" i="12"/>
  <c r="L6" i="12"/>
  <c r="L5" i="12"/>
  <c r="P39" i="12"/>
  <c r="P38" i="12"/>
  <c r="P37" i="12"/>
  <c r="P36" i="12"/>
  <c r="P35" i="12"/>
  <c r="P34" i="12"/>
  <c r="P33" i="12"/>
  <c r="P32" i="12"/>
  <c r="P31" i="12"/>
  <c r="P30" i="12"/>
  <c r="P29" i="12"/>
  <c r="P28" i="12"/>
  <c r="P27" i="12"/>
  <c r="P26" i="12"/>
  <c r="P25" i="12"/>
  <c r="P24" i="12"/>
  <c r="P23" i="12"/>
  <c r="P22" i="12"/>
  <c r="P21" i="12"/>
  <c r="P20" i="12"/>
  <c r="P19" i="12"/>
  <c r="P18" i="12"/>
  <c r="P17" i="12"/>
  <c r="P16" i="12"/>
  <c r="P15" i="12"/>
  <c r="P14" i="12"/>
  <c r="P13" i="12"/>
  <c r="P12" i="12"/>
  <c r="P11" i="12"/>
  <c r="P10" i="12"/>
  <c r="P9" i="12"/>
  <c r="P8" i="12"/>
  <c r="P7" i="12"/>
  <c r="P6" i="12"/>
  <c r="P5" i="12"/>
  <c r="T36" i="12"/>
  <c r="T34" i="12"/>
  <c r="T33" i="12"/>
  <c r="T32" i="12"/>
  <c r="T31" i="12"/>
  <c r="T30" i="12"/>
  <c r="T29" i="12"/>
  <c r="T28" i="12"/>
  <c r="T27" i="12"/>
  <c r="T26" i="12"/>
  <c r="T25" i="12"/>
  <c r="T24" i="12"/>
  <c r="T23" i="12"/>
  <c r="T22" i="12"/>
  <c r="T21" i="12"/>
  <c r="T20" i="12"/>
  <c r="T19" i="12"/>
  <c r="T18" i="12"/>
  <c r="T17" i="12"/>
  <c r="T16" i="12"/>
  <c r="T15" i="12"/>
  <c r="T14" i="12"/>
  <c r="T13" i="12"/>
  <c r="T12" i="12"/>
  <c r="T11" i="12"/>
  <c r="T10" i="12"/>
  <c r="T9" i="12"/>
  <c r="T8" i="12"/>
  <c r="T7" i="12"/>
  <c r="T6" i="12"/>
  <c r="T5" i="12"/>
  <c r="T38" i="12"/>
  <c r="T37" i="12"/>
  <c r="T35" i="12"/>
  <c r="G39" i="17"/>
  <c r="E19" i="7" l="1"/>
  <c r="E17" i="7"/>
  <c r="E15" i="7"/>
  <c r="E13" i="7"/>
  <c r="E11" i="7"/>
  <c r="E9" i="7"/>
  <c r="E7" i="7"/>
  <c r="E5" i="7"/>
  <c r="E3" i="7"/>
  <c r="E1" i="7"/>
  <c r="G6" i="12"/>
  <c r="U40" i="12" l="1"/>
  <c r="U41" i="12"/>
  <c r="Q42" i="12"/>
  <c r="U42" i="12"/>
  <c r="Q43" i="12"/>
  <c r="U43" i="12"/>
  <c r="U39" i="12"/>
  <c r="Q41" i="12"/>
  <c r="C113" i="17"/>
  <c r="C111" i="17"/>
  <c r="D108" i="17"/>
  <c r="E111" i="17"/>
  <c r="E107" i="17"/>
  <c r="D107" i="17"/>
  <c r="C109" i="17"/>
  <c r="C107" i="17"/>
  <c r="D110" i="17"/>
  <c r="C110" i="17"/>
  <c r="D113" i="17"/>
  <c r="E112" i="17"/>
  <c r="E110" i="17"/>
  <c r="E113" i="17"/>
  <c r="E109" i="17"/>
  <c r="D111" i="17"/>
  <c r="F111" i="17" s="1"/>
  <c r="G111" i="17" s="1"/>
  <c r="E108" i="17"/>
  <c r="D112" i="17"/>
  <c r="C112" i="17"/>
  <c r="C108" i="17"/>
  <c r="D109" i="17"/>
  <c r="U9" i="12"/>
  <c r="U13" i="12"/>
  <c r="U17" i="12"/>
  <c r="U21" i="12"/>
  <c r="U25" i="12"/>
  <c r="U30" i="12"/>
  <c r="U34" i="12"/>
  <c r="U38" i="12"/>
  <c r="U35" i="12"/>
  <c r="U16" i="12"/>
  <c r="U33" i="12"/>
  <c r="U29" i="12"/>
  <c r="U10" i="12"/>
  <c r="U14" i="12"/>
  <c r="U18" i="12"/>
  <c r="U22" i="12"/>
  <c r="U26" i="12"/>
  <c r="U31" i="12"/>
  <c r="U12" i="12"/>
  <c r="U24" i="12"/>
  <c r="U37" i="12"/>
  <c r="U7" i="12"/>
  <c r="U11" i="12"/>
  <c r="U15" i="12"/>
  <c r="U19" i="12"/>
  <c r="U23" i="12"/>
  <c r="U27" i="12"/>
  <c r="U32" i="12"/>
  <c r="U36" i="12"/>
  <c r="U20" i="12"/>
  <c r="U28" i="12"/>
  <c r="U8" i="12"/>
  <c r="Q40" i="12"/>
  <c r="U5" i="12"/>
  <c r="Q17" i="12"/>
  <c r="Q33" i="12"/>
  <c r="M13" i="12"/>
  <c r="M29" i="12"/>
  <c r="Q18" i="12"/>
  <c r="Q34" i="12"/>
  <c r="M14" i="12"/>
  <c r="M30" i="12"/>
  <c r="Q11" i="12"/>
  <c r="Q27" i="12"/>
  <c r="M7" i="12"/>
  <c r="M23" i="12"/>
  <c r="M39" i="12"/>
  <c r="Q12" i="12"/>
  <c r="Q28" i="12"/>
  <c r="M8" i="12"/>
  <c r="M24" i="12"/>
  <c r="M40" i="12"/>
  <c r="U6" i="12"/>
  <c r="Q5" i="12"/>
  <c r="Q21" i="12"/>
  <c r="Q37" i="12"/>
  <c r="M17" i="12"/>
  <c r="M33" i="12"/>
  <c r="Q6" i="12"/>
  <c r="Q22" i="12"/>
  <c r="Q38" i="12"/>
  <c r="M18" i="12"/>
  <c r="M34" i="12"/>
  <c r="Q15" i="12"/>
  <c r="Q31" i="12"/>
  <c r="M11" i="12"/>
  <c r="M27" i="12"/>
  <c r="Q16" i="12"/>
  <c r="Q32" i="12"/>
  <c r="M12" i="12"/>
  <c r="M28" i="12"/>
  <c r="Q9" i="12"/>
  <c r="Q25" i="12"/>
  <c r="M5" i="12"/>
  <c r="M21" i="12"/>
  <c r="M37" i="12"/>
  <c r="Q10" i="12"/>
  <c r="Q26" i="12"/>
  <c r="M6" i="12"/>
  <c r="M22" i="12"/>
  <c r="M38" i="12"/>
  <c r="Q19" i="12"/>
  <c r="Q35" i="12"/>
  <c r="M15" i="12"/>
  <c r="M31" i="12"/>
  <c r="Q20" i="12"/>
  <c r="Q36" i="12"/>
  <c r="M16" i="12"/>
  <c r="M32" i="12"/>
  <c r="Q13" i="12"/>
  <c r="Q29" i="12"/>
  <c r="M9" i="12"/>
  <c r="M25" i="12"/>
  <c r="Q14" i="12"/>
  <c r="Q30" i="12"/>
  <c r="M10" i="12"/>
  <c r="M26" i="12"/>
  <c r="Q7" i="12"/>
  <c r="Q23" i="12"/>
  <c r="Q39" i="12"/>
  <c r="M19" i="12"/>
  <c r="M35" i="12"/>
  <c r="Q8" i="12"/>
  <c r="Q24" i="12"/>
  <c r="M20" i="12"/>
  <c r="M36" i="12"/>
  <c r="D15" i="12"/>
  <c r="G6" i="19" s="1"/>
  <c r="P115" i="15"/>
  <c r="H115" i="15"/>
  <c r="D115" i="15"/>
  <c r="D5" i="12"/>
  <c r="C6" i="19" s="1"/>
  <c r="D39" i="15"/>
  <c r="H39" i="15"/>
  <c r="L39" i="15"/>
  <c r="P39" i="15"/>
  <c r="E115" i="15"/>
  <c r="I115" i="15"/>
  <c r="M115" i="15"/>
  <c r="Q115" i="15"/>
  <c r="E39" i="15"/>
  <c r="I39" i="15"/>
  <c r="M39" i="15"/>
  <c r="Q39" i="15"/>
  <c r="F115" i="15"/>
  <c r="J115" i="15"/>
  <c r="N115" i="15"/>
  <c r="F39" i="15"/>
  <c r="J39" i="15"/>
  <c r="N39" i="15"/>
  <c r="C115" i="15"/>
  <c r="G115" i="15"/>
  <c r="K115" i="15"/>
  <c r="O115" i="15"/>
  <c r="C39" i="15"/>
  <c r="G39" i="15"/>
  <c r="K39" i="15"/>
  <c r="O39" i="15"/>
  <c r="L115" i="15"/>
  <c r="D11" i="12"/>
  <c r="D7" i="12"/>
  <c r="D10" i="12"/>
  <c r="D6" i="12"/>
  <c r="F31" i="12"/>
  <c r="D9" i="12"/>
  <c r="D8" i="12"/>
  <c r="G5" i="12"/>
  <c r="E7" i="19"/>
  <c r="F7" i="12"/>
  <c r="D8" i="19" s="1"/>
  <c r="E8" i="12"/>
  <c r="C9" i="19" s="1"/>
  <c r="E9" i="12"/>
  <c r="C10" i="19" s="1"/>
  <c r="H10" i="12"/>
  <c r="F11" i="19" s="1"/>
  <c r="G11" i="12"/>
  <c r="E12" i="19" s="1"/>
  <c r="H15" i="12"/>
  <c r="G16" i="12"/>
  <c r="I7" i="19" s="1"/>
  <c r="F17" i="12"/>
  <c r="H8" i="19" s="1"/>
  <c r="E18" i="12"/>
  <c r="G9" i="19" s="1"/>
  <c r="D19" i="12"/>
  <c r="H19" i="12"/>
  <c r="J10" i="19" s="1"/>
  <c r="G20" i="12"/>
  <c r="I11" i="19" s="1"/>
  <c r="F21" i="12"/>
  <c r="H12" i="19" s="1"/>
  <c r="E25" i="12"/>
  <c r="D26" i="12"/>
  <c r="H26" i="12"/>
  <c r="N7" i="19" s="1"/>
  <c r="G27" i="12"/>
  <c r="M8" i="19" s="1"/>
  <c r="F28" i="12"/>
  <c r="L9" i="19" s="1"/>
  <c r="E29" i="12"/>
  <c r="K10" i="19" s="1"/>
  <c r="D30" i="12"/>
  <c r="H30" i="12"/>
  <c r="N11" i="19" s="1"/>
  <c r="G31" i="12"/>
  <c r="H5" i="12"/>
  <c r="H6" i="12"/>
  <c r="F7" i="19" s="1"/>
  <c r="G7" i="12"/>
  <c r="E8" i="19" s="1"/>
  <c r="F8" i="12"/>
  <c r="D9" i="19" s="1"/>
  <c r="F9" i="12"/>
  <c r="D10" i="19" s="1"/>
  <c r="E10" i="12"/>
  <c r="C11" i="19" s="1"/>
  <c r="H11" i="12"/>
  <c r="F12" i="19" s="1"/>
  <c r="E15" i="12"/>
  <c r="D16" i="12"/>
  <c r="H16" i="12"/>
  <c r="J7" i="19" s="1"/>
  <c r="G17" i="12"/>
  <c r="I8" i="19" s="1"/>
  <c r="F18" i="12"/>
  <c r="H9" i="19" s="1"/>
  <c r="E19" i="12"/>
  <c r="G10" i="19" s="1"/>
  <c r="D20" i="12"/>
  <c r="H20" i="12"/>
  <c r="J11" i="19" s="1"/>
  <c r="G21" i="12"/>
  <c r="I12" i="19" s="1"/>
  <c r="F25" i="12"/>
  <c r="E26" i="12"/>
  <c r="K7" i="19" s="1"/>
  <c r="D27" i="12"/>
  <c r="H27" i="12"/>
  <c r="N8" i="19" s="1"/>
  <c r="G28" i="12"/>
  <c r="M9" i="19" s="1"/>
  <c r="F29" i="12"/>
  <c r="L10" i="19" s="1"/>
  <c r="E30" i="12"/>
  <c r="K11" i="19" s="1"/>
  <c r="D31" i="12"/>
  <c r="H31" i="12"/>
  <c r="E5" i="12"/>
  <c r="E6" i="12"/>
  <c r="C7" i="19" s="1"/>
  <c r="H7" i="12"/>
  <c r="F8" i="19" s="1"/>
  <c r="H8" i="12"/>
  <c r="F9" i="19" s="1"/>
  <c r="G9" i="12"/>
  <c r="E10" i="19" s="1"/>
  <c r="F10" i="12"/>
  <c r="D11" i="19" s="1"/>
  <c r="E11" i="12"/>
  <c r="C12" i="19" s="1"/>
  <c r="F15" i="12"/>
  <c r="E16" i="12"/>
  <c r="G7" i="19" s="1"/>
  <c r="D17" i="12"/>
  <c r="H17" i="12"/>
  <c r="J8" i="19" s="1"/>
  <c r="G18" i="12"/>
  <c r="I9" i="19" s="1"/>
  <c r="F19" i="12"/>
  <c r="H10" i="19" s="1"/>
  <c r="E20" i="12"/>
  <c r="G11" i="19" s="1"/>
  <c r="D21" i="12"/>
  <c r="H21" i="12"/>
  <c r="J12" i="19" s="1"/>
  <c r="G25" i="12"/>
  <c r="F26" i="12"/>
  <c r="L7" i="19" s="1"/>
  <c r="E27" i="12"/>
  <c r="K8" i="19" s="1"/>
  <c r="D28" i="12"/>
  <c r="H28" i="12"/>
  <c r="N9" i="19" s="1"/>
  <c r="G29" i="12"/>
  <c r="M10" i="19" s="1"/>
  <c r="F30" i="12"/>
  <c r="L11" i="19" s="1"/>
  <c r="E31" i="12"/>
  <c r="F5" i="12"/>
  <c r="F6" i="12"/>
  <c r="D7" i="19" s="1"/>
  <c r="E7" i="12"/>
  <c r="C8" i="19" s="1"/>
  <c r="H9" i="12"/>
  <c r="F10" i="19" s="1"/>
  <c r="G10" i="12"/>
  <c r="E11" i="19" s="1"/>
  <c r="F11" i="12"/>
  <c r="D12" i="19" s="1"/>
  <c r="G8" i="12"/>
  <c r="E9" i="19" s="1"/>
  <c r="G15" i="12"/>
  <c r="F16" i="12"/>
  <c r="H7" i="19" s="1"/>
  <c r="E17" i="12"/>
  <c r="G8" i="19" s="1"/>
  <c r="D18" i="12"/>
  <c r="H18" i="12"/>
  <c r="J9" i="19" s="1"/>
  <c r="G19" i="12"/>
  <c r="I10" i="19" s="1"/>
  <c r="F20" i="12"/>
  <c r="H11" i="19" s="1"/>
  <c r="E21" i="12"/>
  <c r="G12" i="19" s="1"/>
  <c r="D25" i="12"/>
  <c r="H25" i="12"/>
  <c r="G26" i="12"/>
  <c r="M7" i="19" s="1"/>
  <c r="F27" i="12"/>
  <c r="L8" i="19" s="1"/>
  <c r="E28" i="12"/>
  <c r="K9" i="19" s="1"/>
  <c r="D29" i="12"/>
  <c r="H29" i="12"/>
  <c r="N10" i="19" s="1"/>
  <c r="G30" i="12"/>
  <c r="M11" i="19" s="1"/>
  <c r="U44" i="12" l="1"/>
  <c r="Q44" i="12"/>
  <c r="E20" i="19"/>
  <c r="E21" i="19"/>
  <c r="F21" i="19" s="1"/>
  <c r="H21" i="19" s="1"/>
  <c r="J21" i="19" s="1"/>
  <c r="F109" i="17"/>
  <c r="G109" i="17" s="1"/>
  <c r="F107" i="17"/>
  <c r="G107" i="17" s="1"/>
  <c r="F108" i="17"/>
  <c r="G108" i="17" s="1"/>
  <c r="F112" i="17"/>
  <c r="G112" i="17" s="1"/>
  <c r="F113" i="17"/>
  <c r="G113" i="17" s="1"/>
  <c r="F110" i="17"/>
  <c r="G110" i="17" s="1"/>
  <c r="E22" i="19"/>
  <c r="F22" i="19" s="1"/>
  <c r="H22" i="19" s="1"/>
  <c r="J22" i="19" s="1"/>
  <c r="R39" i="15"/>
  <c r="R115" i="15"/>
  <c r="D1" i="7"/>
  <c r="C1" i="7"/>
  <c r="B1" i="7"/>
  <c r="B41" i="13"/>
  <c r="B42" i="13"/>
  <c r="B43" i="13"/>
  <c r="B44" i="13"/>
  <c r="B45" i="13"/>
  <c r="B46" i="13"/>
  <c r="B47" i="13"/>
  <c r="B48" i="13"/>
  <c r="B49" i="13"/>
  <c r="B50" i="13"/>
  <c r="B51" i="13"/>
  <c r="B52" i="13"/>
  <c r="B53" i="13"/>
  <c r="B54" i="13"/>
  <c r="B55" i="13"/>
  <c r="B56" i="13"/>
  <c r="B57" i="13"/>
  <c r="B58" i="13"/>
  <c r="B59" i="13"/>
  <c r="B60" i="13"/>
  <c r="B61" i="13"/>
  <c r="B62" i="13"/>
  <c r="B63" i="13"/>
  <c r="B64" i="13"/>
  <c r="B65" i="13"/>
  <c r="B66" i="13"/>
  <c r="B67" i="13"/>
  <c r="B68" i="13"/>
  <c r="B69" i="13"/>
  <c r="B70" i="13"/>
  <c r="B71" i="13"/>
  <c r="B72" i="13"/>
  <c r="B73" i="13"/>
  <c r="B74" i="13"/>
  <c r="B75" i="13"/>
  <c r="B76" i="13"/>
  <c r="B77" i="13"/>
  <c r="B78" i="13"/>
  <c r="B79" i="13"/>
  <c r="B80" i="13"/>
  <c r="B81" i="13"/>
  <c r="B82" i="13"/>
  <c r="B83" i="13"/>
  <c r="B84" i="13"/>
  <c r="B85" i="13"/>
  <c r="B86" i="13"/>
  <c r="B87" i="13"/>
  <c r="B88" i="13"/>
  <c r="B89" i="13"/>
  <c r="B90" i="13"/>
  <c r="B91" i="13"/>
  <c r="B92" i="13"/>
  <c r="B93" i="13"/>
  <c r="B94" i="13"/>
  <c r="B95" i="13"/>
  <c r="B96" i="13"/>
  <c r="B97" i="13"/>
  <c r="B98" i="13"/>
  <c r="B99" i="13"/>
  <c r="B100" i="13"/>
  <c r="B101" i="13"/>
  <c r="B102" i="13"/>
  <c r="B103" i="13"/>
  <c r="B104" i="13"/>
  <c r="B105" i="13"/>
  <c r="B106" i="13"/>
  <c r="B107" i="13"/>
  <c r="B108" i="13"/>
  <c r="B40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4" i="13"/>
  <c r="B5" i="13"/>
  <c r="B6" i="13"/>
  <c r="B7" i="13"/>
  <c r="B8" i="13"/>
  <c r="B9" i="13"/>
  <c r="B10" i="13"/>
  <c r="B11" i="13"/>
  <c r="B12" i="13"/>
  <c r="B13" i="13"/>
  <c r="B3" i="13"/>
  <c r="F20" i="19" l="1"/>
  <c r="H20" i="19" s="1"/>
  <c r="J20" i="19" s="1"/>
  <c r="E23" i="19"/>
  <c r="D10" i="13"/>
  <c r="C10" i="13"/>
  <c r="H10" i="13"/>
  <c r="G10" i="13"/>
  <c r="E10" i="13"/>
  <c r="J10" i="13"/>
  <c r="I10" i="13"/>
  <c r="F10" i="13"/>
  <c r="C37" i="13"/>
  <c r="E37" i="13"/>
  <c r="G37" i="13"/>
  <c r="J37" i="13"/>
  <c r="F37" i="13"/>
  <c r="H37" i="13"/>
  <c r="D37" i="13"/>
  <c r="I37" i="13"/>
  <c r="G29" i="13"/>
  <c r="D29" i="13"/>
  <c r="C29" i="13"/>
  <c r="H29" i="13"/>
  <c r="F29" i="13"/>
  <c r="E29" i="13"/>
  <c r="J29" i="13"/>
  <c r="I29" i="13"/>
  <c r="G25" i="13"/>
  <c r="D25" i="13"/>
  <c r="C25" i="13"/>
  <c r="H25" i="13"/>
  <c r="F25" i="13"/>
  <c r="E25" i="13"/>
  <c r="J25" i="13"/>
  <c r="I25" i="13"/>
  <c r="G21" i="13"/>
  <c r="D21" i="13"/>
  <c r="C21" i="13"/>
  <c r="H21" i="13"/>
  <c r="F21" i="13"/>
  <c r="E21" i="13"/>
  <c r="J21" i="13"/>
  <c r="I21" i="13"/>
  <c r="G17" i="13"/>
  <c r="D17" i="13"/>
  <c r="C17" i="13"/>
  <c r="H17" i="13"/>
  <c r="F17" i="13"/>
  <c r="E17" i="13"/>
  <c r="J17" i="13"/>
  <c r="I17" i="13"/>
  <c r="I110" i="13"/>
  <c r="C110" i="13"/>
  <c r="J110" i="13"/>
  <c r="E110" i="13"/>
  <c r="F110" i="13"/>
  <c r="H110" i="13"/>
  <c r="D110" i="13"/>
  <c r="G110" i="13"/>
  <c r="I98" i="13"/>
  <c r="E98" i="13"/>
  <c r="H98" i="13"/>
  <c r="D98" i="13"/>
  <c r="G98" i="13"/>
  <c r="F98" i="13"/>
  <c r="C98" i="13"/>
  <c r="J98" i="13"/>
  <c r="I90" i="13"/>
  <c r="E90" i="13"/>
  <c r="H90" i="13"/>
  <c r="D90" i="13"/>
  <c r="G90" i="13"/>
  <c r="F90" i="13"/>
  <c r="C90" i="13"/>
  <c r="J90" i="13"/>
  <c r="I82" i="13"/>
  <c r="E82" i="13"/>
  <c r="H82" i="13"/>
  <c r="D82" i="13"/>
  <c r="G82" i="13"/>
  <c r="F82" i="13"/>
  <c r="C82" i="13"/>
  <c r="J82" i="13"/>
  <c r="D12" i="13"/>
  <c r="C12" i="13"/>
  <c r="H12" i="13"/>
  <c r="G12" i="13"/>
  <c r="E12" i="13"/>
  <c r="J12" i="13"/>
  <c r="I12" i="13"/>
  <c r="F12" i="13"/>
  <c r="D4" i="13"/>
  <c r="C4" i="13"/>
  <c r="H4" i="13"/>
  <c r="G4" i="13"/>
  <c r="E4" i="13"/>
  <c r="J4" i="13"/>
  <c r="I4" i="13"/>
  <c r="F4" i="13"/>
  <c r="G31" i="13"/>
  <c r="D31" i="13"/>
  <c r="C31" i="13"/>
  <c r="H31" i="13"/>
  <c r="F31" i="13"/>
  <c r="E31" i="13"/>
  <c r="J31" i="13"/>
  <c r="I31" i="13"/>
  <c r="G23" i="13"/>
  <c r="D23" i="13"/>
  <c r="C23" i="13"/>
  <c r="H23" i="13"/>
  <c r="F23" i="13"/>
  <c r="E23" i="13"/>
  <c r="J23" i="13"/>
  <c r="I23" i="13"/>
  <c r="G15" i="13"/>
  <c r="D15" i="13"/>
  <c r="C15" i="13"/>
  <c r="H15" i="13"/>
  <c r="F15" i="13"/>
  <c r="E15" i="13"/>
  <c r="J15" i="13"/>
  <c r="I15" i="13"/>
  <c r="I108" i="13"/>
  <c r="C108" i="13"/>
  <c r="J108" i="13"/>
  <c r="E108" i="13"/>
  <c r="F108" i="13"/>
  <c r="H108" i="13"/>
  <c r="D108" i="13"/>
  <c r="G108" i="13"/>
  <c r="I100" i="13"/>
  <c r="J100" i="13"/>
  <c r="E100" i="13"/>
  <c r="H100" i="13"/>
  <c r="D100" i="13"/>
  <c r="F100" i="13"/>
  <c r="G100" i="13"/>
  <c r="C100" i="13"/>
  <c r="I92" i="13"/>
  <c r="E92" i="13"/>
  <c r="H92" i="13"/>
  <c r="D92" i="13"/>
  <c r="F92" i="13"/>
  <c r="G92" i="13"/>
  <c r="C92" i="13"/>
  <c r="J92" i="13"/>
  <c r="I84" i="13"/>
  <c r="E84" i="13"/>
  <c r="H84" i="13"/>
  <c r="D84" i="13"/>
  <c r="F84" i="13"/>
  <c r="G84" i="13"/>
  <c r="C84" i="13"/>
  <c r="J84" i="13"/>
  <c r="H72" i="13"/>
  <c r="I72" i="13"/>
  <c r="D72" i="13"/>
  <c r="F72" i="13"/>
  <c r="G72" i="13"/>
  <c r="C72" i="13"/>
  <c r="E72" i="13"/>
  <c r="J72" i="13"/>
  <c r="G3" i="13"/>
  <c r="D3" i="13"/>
  <c r="C3" i="13"/>
  <c r="H3" i="13"/>
  <c r="F3" i="13"/>
  <c r="E3" i="13"/>
  <c r="J3" i="13"/>
  <c r="I3" i="13"/>
  <c r="D6" i="13"/>
  <c r="C6" i="13"/>
  <c r="H6" i="13"/>
  <c r="G6" i="13"/>
  <c r="E6" i="13"/>
  <c r="J6" i="13"/>
  <c r="I6" i="13"/>
  <c r="F6" i="13"/>
  <c r="G33" i="13"/>
  <c r="D33" i="13"/>
  <c r="C33" i="13"/>
  <c r="H33" i="13"/>
  <c r="F33" i="13"/>
  <c r="E33" i="13"/>
  <c r="J33" i="13"/>
  <c r="I33" i="13"/>
  <c r="C40" i="13"/>
  <c r="E40" i="13"/>
  <c r="G40" i="13"/>
  <c r="J40" i="13"/>
  <c r="I40" i="13"/>
  <c r="H40" i="13"/>
  <c r="D40" i="13"/>
  <c r="F40" i="13"/>
  <c r="I106" i="13"/>
  <c r="C106" i="13"/>
  <c r="J106" i="13"/>
  <c r="E106" i="13"/>
  <c r="F106" i="13"/>
  <c r="H106" i="13"/>
  <c r="D106" i="13"/>
  <c r="G106" i="13"/>
  <c r="I102" i="13"/>
  <c r="J102" i="13"/>
  <c r="E102" i="13"/>
  <c r="F102" i="13"/>
  <c r="H102" i="13"/>
  <c r="D102" i="13"/>
  <c r="G102" i="13"/>
  <c r="C102" i="13"/>
  <c r="I94" i="13"/>
  <c r="E94" i="13"/>
  <c r="H94" i="13"/>
  <c r="D94" i="13"/>
  <c r="F94" i="13"/>
  <c r="G94" i="13"/>
  <c r="C94" i="13"/>
  <c r="J94" i="13"/>
  <c r="I86" i="13"/>
  <c r="E86" i="13"/>
  <c r="H86" i="13"/>
  <c r="D86" i="13"/>
  <c r="F86" i="13"/>
  <c r="G86" i="13"/>
  <c r="C86" i="13"/>
  <c r="J86" i="13"/>
  <c r="I78" i="13"/>
  <c r="E78" i="13"/>
  <c r="H78" i="13"/>
  <c r="D78" i="13"/>
  <c r="F78" i="13"/>
  <c r="G78" i="13"/>
  <c r="C78" i="13"/>
  <c r="J78" i="13"/>
  <c r="D8" i="13"/>
  <c r="C8" i="13"/>
  <c r="H8" i="13"/>
  <c r="G8" i="13"/>
  <c r="E8" i="13"/>
  <c r="J8" i="13"/>
  <c r="I8" i="13"/>
  <c r="F8" i="13"/>
  <c r="G35" i="13"/>
  <c r="I35" i="13"/>
  <c r="D35" i="13"/>
  <c r="C35" i="13"/>
  <c r="H35" i="13"/>
  <c r="F35" i="13"/>
  <c r="E35" i="13"/>
  <c r="J35" i="13"/>
  <c r="G27" i="13"/>
  <c r="D27" i="13"/>
  <c r="C27" i="13"/>
  <c r="H27" i="13"/>
  <c r="F27" i="13"/>
  <c r="E27" i="13"/>
  <c r="J27" i="13"/>
  <c r="I27" i="13"/>
  <c r="G19" i="13"/>
  <c r="D19" i="13"/>
  <c r="C19" i="13"/>
  <c r="H19" i="13"/>
  <c r="F19" i="13"/>
  <c r="E19" i="13"/>
  <c r="J19" i="13"/>
  <c r="I19" i="13"/>
  <c r="I104" i="13"/>
  <c r="J104" i="13"/>
  <c r="E104" i="13"/>
  <c r="F104" i="13"/>
  <c r="H104" i="13"/>
  <c r="D104" i="13"/>
  <c r="G104" i="13"/>
  <c r="C104" i="13"/>
  <c r="I96" i="13"/>
  <c r="E96" i="13"/>
  <c r="H96" i="13"/>
  <c r="D96" i="13"/>
  <c r="J96" i="13"/>
  <c r="G96" i="13"/>
  <c r="C96" i="13"/>
  <c r="F96" i="13"/>
  <c r="I88" i="13"/>
  <c r="E88" i="13"/>
  <c r="H88" i="13"/>
  <c r="D88" i="13"/>
  <c r="J88" i="13"/>
  <c r="G88" i="13"/>
  <c r="C88" i="13"/>
  <c r="F88" i="13"/>
  <c r="I80" i="13"/>
  <c r="E80" i="13"/>
  <c r="H80" i="13"/>
  <c r="D80" i="13"/>
  <c r="J80" i="13"/>
  <c r="G80" i="13"/>
  <c r="C80" i="13"/>
  <c r="F80" i="13"/>
  <c r="I76" i="13"/>
  <c r="E76" i="13"/>
  <c r="H76" i="13"/>
  <c r="F76" i="13"/>
  <c r="G76" i="13"/>
  <c r="D76" i="13"/>
  <c r="C76" i="13"/>
  <c r="J76" i="13"/>
  <c r="C68" i="13"/>
  <c r="F68" i="13"/>
  <c r="E68" i="13"/>
  <c r="G68" i="13"/>
  <c r="J68" i="13"/>
  <c r="I68" i="13"/>
  <c r="H68" i="13"/>
  <c r="D68" i="13"/>
  <c r="C64" i="13"/>
  <c r="F64" i="13"/>
  <c r="E64" i="13"/>
  <c r="G64" i="13"/>
  <c r="J64" i="13"/>
  <c r="I64" i="13"/>
  <c r="H64" i="13"/>
  <c r="D64" i="13"/>
  <c r="C60" i="13"/>
  <c r="E60" i="13"/>
  <c r="G60" i="13"/>
  <c r="J60" i="13"/>
  <c r="I60" i="13"/>
  <c r="H60" i="13"/>
  <c r="D60" i="13"/>
  <c r="F60" i="13"/>
  <c r="C56" i="13"/>
  <c r="E56" i="13"/>
  <c r="G56" i="13"/>
  <c r="J56" i="13"/>
  <c r="I56" i="13"/>
  <c r="H56" i="13"/>
  <c r="D56" i="13"/>
  <c r="F56" i="13"/>
  <c r="C52" i="13"/>
  <c r="E52" i="13"/>
  <c r="G52" i="13"/>
  <c r="J52" i="13"/>
  <c r="I52" i="13"/>
  <c r="H52" i="13"/>
  <c r="D52" i="13"/>
  <c r="F52" i="13"/>
  <c r="C48" i="13"/>
  <c r="E48" i="13"/>
  <c r="G48" i="13"/>
  <c r="J48" i="13"/>
  <c r="I48" i="13"/>
  <c r="H48" i="13"/>
  <c r="D48" i="13"/>
  <c r="F48" i="13"/>
  <c r="C44" i="13"/>
  <c r="E44" i="13"/>
  <c r="G44" i="13"/>
  <c r="J44" i="13"/>
  <c r="I44" i="13"/>
  <c r="H44" i="13"/>
  <c r="D44" i="13"/>
  <c r="F44" i="13"/>
  <c r="G11" i="13"/>
  <c r="D11" i="13"/>
  <c r="C11" i="13"/>
  <c r="H11" i="13"/>
  <c r="F11" i="13"/>
  <c r="E11" i="13"/>
  <c r="J11" i="13"/>
  <c r="I11" i="13"/>
  <c r="G7" i="13"/>
  <c r="D7" i="13"/>
  <c r="C7" i="13"/>
  <c r="H7" i="13"/>
  <c r="F7" i="13"/>
  <c r="E7" i="13"/>
  <c r="J7" i="13"/>
  <c r="I7" i="13"/>
  <c r="G38" i="13"/>
  <c r="J38" i="13"/>
  <c r="C38" i="13"/>
  <c r="E38" i="13"/>
  <c r="I38" i="13"/>
  <c r="H38" i="13"/>
  <c r="F38" i="13"/>
  <c r="D38" i="13"/>
  <c r="D34" i="13"/>
  <c r="C34" i="13"/>
  <c r="H34" i="13"/>
  <c r="G34" i="13"/>
  <c r="E34" i="13"/>
  <c r="J34" i="13"/>
  <c r="I34" i="13"/>
  <c r="F34" i="13"/>
  <c r="D30" i="13"/>
  <c r="C30" i="13"/>
  <c r="H30" i="13"/>
  <c r="G30" i="13"/>
  <c r="E30" i="13"/>
  <c r="J30" i="13"/>
  <c r="I30" i="13"/>
  <c r="F30" i="13"/>
  <c r="D26" i="13"/>
  <c r="C26" i="13"/>
  <c r="H26" i="13"/>
  <c r="G26" i="13"/>
  <c r="E26" i="13"/>
  <c r="J26" i="13"/>
  <c r="I26" i="13"/>
  <c r="F26" i="13"/>
  <c r="D22" i="13"/>
  <c r="C22" i="13"/>
  <c r="H22" i="13"/>
  <c r="G22" i="13"/>
  <c r="E22" i="13"/>
  <c r="J22" i="13"/>
  <c r="I22" i="13"/>
  <c r="F22" i="13"/>
  <c r="D18" i="13"/>
  <c r="C18" i="13"/>
  <c r="H18" i="13"/>
  <c r="G18" i="13"/>
  <c r="E18" i="13"/>
  <c r="J18" i="13"/>
  <c r="I18" i="13"/>
  <c r="F18" i="13"/>
  <c r="D14" i="13"/>
  <c r="C14" i="13"/>
  <c r="H14" i="13"/>
  <c r="G14" i="13"/>
  <c r="E14" i="13"/>
  <c r="J14" i="13"/>
  <c r="I14" i="13"/>
  <c r="F14" i="13"/>
  <c r="F107" i="13"/>
  <c r="H107" i="13"/>
  <c r="D107" i="13"/>
  <c r="G107" i="13"/>
  <c r="I107" i="13"/>
  <c r="C107" i="13"/>
  <c r="J107" i="13"/>
  <c r="E107" i="13"/>
  <c r="F103" i="13"/>
  <c r="H103" i="13"/>
  <c r="D103" i="13"/>
  <c r="I103" i="13"/>
  <c r="J103" i="13"/>
  <c r="E103" i="13"/>
  <c r="G103" i="13"/>
  <c r="C103" i="13"/>
  <c r="H99" i="13"/>
  <c r="D99" i="13"/>
  <c r="I99" i="13"/>
  <c r="E99" i="13"/>
  <c r="G99" i="13"/>
  <c r="C99" i="13"/>
  <c r="J99" i="13"/>
  <c r="F99" i="13"/>
  <c r="H95" i="13"/>
  <c r="D95" i="13"/>
  <c r="I95" i="13"/>
  <c r="E95" i="13"/>
  <c r="G95" i="13"/>
  <c r="J95" i="13"/>
  <c r="C95" i="13"/>
  <c r="F95" i="13"/>
  <c r="H91" i="13"/>
  <c r="D91" i="13"/>
  <c r="I91" i="13"/>
  <c r="E91" i="13"/>
  <c r="G91" i="13"/>
  <c r="C91" i="13"/>
  <c r="J91" i="13"/>
  <c r="F91" i="13"/>
  <c r="H87" i="13"/>
  <c r="D87" i="13"/>
  <c r="I87" i="13"/>
  <c r="E87" i="13"/>
  <c r="G87" i="13"/>
  <c r="J87" i="13"/>
  <c r="C87" i="13"/>
  <c r="F87" i="13"/>
  <c r="H83" i="13"/>
  <c r="D83" i="13"/>
  <c r="I83" i="13"/>
  <c r="E83" i="13"/>
  <c r="G83" i="13"/>
  <c r="C83" i="13"/>
  <c r="J83" i="13"/>
  <c r="F83" i="13"/>
  <c r="H79" i="13"/>
  <c r="D79" i="13"/>
  <c r="I79" i="13"/>
  <c r="E79" i="13"/>
  <c r="G79" i="13"/>
  <c r="J79" i="13"/>
  <c r="C79" i="13"/>
  <c r="F79" i="13"/>
  <c r="H75" i="13"/>
  <c r="D75" i="13"/>
  <c r="I75" i="13"/>
  <c r="E75" i="13"/>
  <c r="G75" i="13"/>
  <c r="C75" i="13"/>
  <c r="J75" i="13"/>
  <c r="F75" i="13"/>
  <c r="H71" i="13"/>
  <c r="G71" i="13"/>
  <c r="I71" i="13"/>
  <c r="C71" i="13"/>
  <c r="F71" i="13"/>
  <c r="E71" i="13"/>
  <c r="J71" i="13"/>
  <c r="D71" i="13"/>
  <c r="G67" i="13"/>
  <c r="J67" i="13"/>
  <c r="C67" i="13"/>
  <c r="F67" i="13"/>
  <c r="E67" i="13"/>
  <c r="I67" i="13"/>
  <c r="H67" i="13"/>
  <c r="D67" i="13"/>
  <c r="G63" i="13"/>
  <c r="J63" i="13"/>
  <c r="C63" i="13"/>
  <c r="E63" i="13"/>
  <c r="I63" i="13"/>
  <c r="H63" i="13"/>
  <c r="F63" i="13"/>
  <c r="D63" i="13"/>
  <c r="G59" i="13"/>
  <c r="J59" i="13"/>
  <c r="C59" i="13"/>
  <c r="E59" i="13"/>
  <c r="I59" i="13"/>
  <c r="H59" i="13"/>
  <c r="F59" i="13"/>
  <c r="D59" i="13"/>
  <c r="G55" i="13"/>
  <c r="J55" i="13"/>
  <c r="C55" i="13"/>
  <c r="E55" i="13"/>
  <c r="I55" i="13"/>
  <c r="H55" i="13"/>
  <c r="F55" i="13"/>
  <c r="D55" i="13"/>
  <c r="G51" i="13"/>
  <c r="J51" i="13"/>
  <c r="C51" i="13"/>
  <c r="E51" i="13"/>
  <c r="I51" i="13"/>
  <c r="H51" i="13"/>
  <c r="F51" i="13"/>
  <c r="D51" i="13"/>
  <c r="G47" i="13"/>
  <c r="J47" i="13"/>
  <c r="C47" i="13"/>
  <c r="E47" i="13"/>
  <c r="I47" i="13"/>
  <c r="H47" i="13"/>
  <c r="F47" i="13"/>
  <c r="D47" i="13"/>
  <c r="G43" i="13"/>
  <c r="J43" i="13"/>
  <c r="C43" i="13"/>
  <c r="E43" i="13"/>
  <c r="I43" i="13"/>
  <c r="H43" i="13"/>
  <c r="F43" i="13"/>
  <c r="D43" i="13"/>
  <c r="H74" i="13"/>
  <c r="D74" i="13"/>
  <c r="G74" i="13"/>
  <c r="I74" i="13"/>
  <c r="C74" i="13"/>
  <c r="F74" i="13"/>
  <c r="E74" i="13"/>
  <c r="J74" i="13"/>
  <c r="C70" i="13"/>
  <c r="F70" i="13"/>
  <c r="E70" i="13"/>
  <c r="G70" i="13"/>
  <c r="J70" i="13"/>
  <c r="H70" i="13"/>
  <c r="D70" i="13"/>
  <c r="I70" i="13"/>
  <c r="C66" i="13"/>
  <c r="F66" i="13"/>
  <c r="E66" i="13"/>
  <c r="G66" i="13"/>
  <c r="J66" i="13"/>
  <c r="H66" i="13"/>
  <c r="D66" i="13"/>
  <c r="I66" i="13"/>
  <c r="C62" i="13"/>
  <c r="E62" i="13"/>
  <c r="G62" i="13"/>
  <c r="J62" i="13"/>
  <c r="F62" i="13"/>
  <c r="H62" i="13"/>
  <c r="D62" i="13"/>
  <c r="I62" i="13"/>
  <c r="C58" i="13"/>
  <c r="E58" i="13"/>
  <c r="G58" i="13"/>
  <c r="J58" i="13"/>
  <c r="F58" i="13"/>
  <c r="H58" i="13"/>
  <c r="D58" i="13"/>
  <c r="I58" i="13"/>
  <c r="C54" i="13"/>
  <c r="E54" i="13"/>
  <c r="G54" i="13"/>
  <c r="J54" i="13"/>
  <c r="F54" i="13"/>
  <c r="H54" i="13"/>
  <c r="D54" i="13"/>
  <c r="I54" i="13"/>
  <c r="C50" i="13"/>
  <c r="E50" i="13"/>
  <c r="G50" i="13"/>
  <c r="J50" i="13"/>
  <c r="F50" i="13"/>
  <c r="H50" i="13"/>
  <c r="D50" i="13"/>
  <c r="I50" i="13"/>
  <c r="C46" i="13"/>
  <c r="E46" i="13"/>
  <c r="G46" i="13"/>
  <c r="J46" i="13"/>
  <c r="F46" i="13"/>
  <c r="H46" i="13"/>
  <c r="D46" i="13"/>
  <c r="I46" i="13"/>
  <c r="C42" i="13"/>
  <c r="E42" i="13"/>
  <c r="G42" i="13"/>
  <c r="J42" i="13"/>
  <c r="F42" i="13"/>
  <c r="H42" i="13"/>
  <c r="D42" i="13"/>
  <c r="I42" i="13"/>
  <c r="G13" i="13"/>
  <c r="D13" i="13"/>
  <c r="C13" i="13"/>
  <c r="H13" i="13"/>
  <c r="F13" i="13"/>
  <c r="E13" i="13"/>
  <c r="J13" i="13"/>
  <c r="I13" i="13"/>
  <c r="G9" i="13"/>
  <c r="D9" i="13"/>
  <c r="C9" i="13"/>
  <c r="H9" i="13"/>
  <c r="F9" i="13"/>
  <c r="E9" i="13"/>
  <c r="J9" i="13"/>
  <c r="I9" i="13"/>
  <c r="G5" i="13"/>
  <c r="D5" i="13"/>
  <c r="C5" i="13"/>
  <c r="H5" i="13"/>
  <c r="F5" i="13"/>
  <c r="E5" i="13"/>
  <c r="J5" i="13"/>
  <c r="I5" i="13"/>
  <c r="G36" i="13"/>
  <c r="J36" i="13"/>
  <c r="E36" i="13"/>
  <c r="F36" i="13"/>
  <c r="H36" i="13"/>
  <c r="C36" i="13"/>
  <c r="I36" i="13"/>
  <c r="D36" i="13"/>
  <c r="D32" i="13"/>
  <c r="C32" i="13"/>
  <c r="H32" i="13"/>
  <c r="G32" i="13"/>
  <c r="E32" i="13"/>
  <c r="J32" i="13"/>
  <c r="I32" i="13"/>
  <c r="F32" i="13"/>
  <c r="D28" i="13"/>
  <c r="C28" i="13"/>
  <c r="H28" i="13"/>
  <c r="G28" i="13"/>
  <c r="E28" i="13"/>
  <c r="J28" i="13"/>
  <c r="I28" i="13"/>
  <c r="F28" i="13"/>
  <c r="D24" i="13"/>
  <c r="C24" i="13"/>
  <c r="H24" i="13"/>
  <c r="G24" i="13"/>
  <c r="E24" i="13"/>
  <c r="J24" i="13"/>
  <c r="I24" i="13"/>
  <c r="F24" i="13"/>
  <c r="D20" i="13"/>
  <c r="C20" i="13"/>
  <c r="H20" i="13"/>
  <c r="G20" i="13"/>
  <c r="E20" i="13"/>
  <c r="J20" i="13"/>
  <c r="I20" i="13"/>
  <c r="F20" i="13"/>
  <c r="D16" i="13"/>
  <c r="C16" i="13"/>
  <c r="H16" i="13"/>
  <c r="G16" i="13"/>
  <c r="E16" i="13"/>
  <c r="J16" i="13"/>
  <c r="I16" i="13"/>
  <c r="F16" i="13"/>
  <c r="F109" i="13"/>
  <c r="H109" i="13"/>
  <c r="D109" i="13"/>
  <c r="G109" i="13"/>
  <c r="I109" i="13"/>
  <c r="C109" i="13"/>
  <c r="J109" i="13"/>
  <c r="E109" i="13"/>
  <c r="F105" i="13"/>
  <c r="H105" i="13"/>
  <c r="D105" i="13"/>
  <c r="G105" i="13"/>
  <c r="I105" i="13"/>
  <c r="C105" i="13"/>
  <c r="J105" i="13"/>
  <c r="E105" i="13"/>
  <c r="F101" i="13"/>
  <c r="H101" i="13"/>
  <c r="D101" i="13"/>
  <c r="I101" i="13"/>
  <c r="J101" i="13"/>
  <c r="E101" i="13"/>
  <c r="G101" i="13"/>
  <c r="C101" i="13"/>
  <c r="H97" i="13"/>
  <c r="D97" i="13"/>
  <c r="I97" i="13"/>
  <c r="E97" i="13"/>
  <c r="G97" i="13"/>
  <c r="C97" i="13"/>
  <c r="J97" i="13"/>
  <c r="F97" i="13"/>
  <c r="H93" i="13"/>
  <c r="D93" i="13"/>
  <c r="I93" i="13"/>
  <c r="E93" i="13"/>
  <c r="G93" i="13"/>
  <c r="C93" i="13"/>
  <c r="J93" i="13"/>
  <c r="F93" i="13"/>
  <c r="H89" i="13"/>
  <c r="D89" i="13"/>
  <c r="I89" i="13"/>
  <c r="E89" i="13"/>
  <c r="G89" i="13"/>
  <c r="C89" i="13"/>
  <c r="J89" i="13"/>
  <c r="F89" i="13"/>
  <c r="H85" i="13"/>
  <c r="D85" i="13"/>
  <c r="I85" i="13"/>
  <c r="E85" i="13"/>
  <c r="G85" i="13"/>
  <c r="C85" i="13"/>
  <c r="J85" i="13"/>
  <c r="F85" i="13"/>
  <c r="H81" i="13"/>
  <c r="D81" i="13"/>
  <c r="I81" i="13"/>
  <c r="E81" i="13"/>
  <c r="G81" i="13"/>
  <c r="C81" i="13"/>
  <c r="J81" i="13"/>
  <c r="F81" i="13"/>
  <c r="H77" i="13"/>
  <c r="D77" i="13"/>
  <c r="I77" i="13"/>
  <c r="E77" i="13"/>
  <c r="G77" i="13"/>
  <c r="C77" i="13"/>
  <c r="J77" i="13"/>
  <c r="F77" i="13"/>
  <c r="H73" i="13"/>
  <c r="D73" i="13"/>
  <c r="G73" i="13"/>
  <c r="F73" i="13"/>
  <c r="C73" i="13"/>
  <c r="E73" i="13"/>
  <c r="I73" i="13"/>
  <c r="J73" i="13"/>
  <c r="G69" i="13"/>
  <c r="J69" i="13"/>
  <c r="C69" i="13"/>
  <c r="F69" i="13"/>
  <c r="E69" i="13"/>
  <c r="H69" i="13"/>
  <c r="I69" i="13"/>
  <c r="D69" i="13"/>
  <c r="G65" i="13"/>
  <c r="J65" i="13"/>
  <c r="C65" i="13"/>
  <c r="F65" i="13"/>
  <c r="E65" i="13"/>
  <c r="H65" i="13"/>
  <c r="I65" i="13"/>
  <c r="D65" i="13"/>
  <c r="G61" i="13"/>
  <c r="J61" i="13"/>
  <c r="C61" i="13"/>
  <c r="E61" i="13"/>
  <c r="F61" i="13"/>
  <c r="H61" i="13"/>
  <c r="I61" i="13"/>
  <c r="D61" i="13"/>
  <c r="G57" i="13"/>
  <c r="J57" i="13"/>
  <c r="C57" i="13"/>
  <c r="E57" i="13"/>
  <c r="F57" i="13"/>
  <c r="H57" i="13"/>
  <c r="I57" i="13"/>
  <c r="D57" i="13"/>
  <c r="G53" i="13"/>
  <c r="J53" i="13"/>
  <c r="C53" i="13"/>
  <c r="E53" i="13"/>
  <c r="F53" i="13"/>
  <c r="H53" i="13"/>
  <c r="I53" i="13"/>
  <c r="D53" i="13"/>
  <c r="G49" i="13"/>
  <c r="J49" i="13"/>
  <c r="C49" i="13"/>
  <c r="E49" i="13"/>
  <c r="F49" i="13"/>
  <c r="H49" i="13"/>
  <c r="I49" i="13"/>
  <c r="D49" i="13"/>
  <c r="G45" i="13"/>
  <c r="J45" i="13"/>
  <c r="C45" i="13"/>
  <c r="E45" i="13"/>
  <c r="F45" i="13"/>
  <c r="H45" i="13"/>
  <c r="I45" i="13"/>
  <c r="D45" i="13"/>
  <c r="G41" i="13"/>
  <c r="J41" i="13"/>
  <c r="C41" i="13"/>
  <c r="E41" i="13"/>
  <c r="F41" i="13"/>
  <c r="H41" i="13"/>
  <c r="I41" i="13"/>
  <c r="D41" i="13"/>
  <c r="K21" i="13"/>
  <c r="K90" i="13"/>
  <c r="M41" i="12"/>
  <c r="C118" i="13" l="1"/>
  <c r="K59" i="13"/>
  <c r="K65" i="13"/>
  <c r="K37" i="13"/>
  <c r="K89" i="13"/>
  <c r="K51" i="13"/>
  <c r="K17" i="13"/>
  <c r="K6" i="13"/>
  <c r="K57" i="13"/>
  <c r="K4" i="13"/>
  <c r="K71" i="13"/>
  <c r="K68" i="13"/>
  <c r="K22" i="13"/>
  <c r="K34" i="13"/>
  <c r="K97" i="13"/>
  <c r="K19" i="13"/>
  <c r="K45" i="13"/>
  <c r="K61" i="13"/>
  <c r="K50" i="13"/>
  <c r="K108" i="13"/>
  <c r="K14" i="13"/>
  <c r="K27" i="13"/>
  <c r="K110" i="13"/>
  <c r="K87" i="13"/>
  <c r="K42" i="13"/>
  <c r="K54" i="13"/>
  <c r="K62" i="13"/>
  <c r="K70" i="13"/>
  <c r="K78" i="13"/>
  <c r="K5" i="13"/>
  <c r="K40" i="13"/>
  <c r="K55" i="13"/>
  <c r="K83" i="13"/>
  <c r="K103" i="13"/>
  <c r="K29" i="13"/>
  <c r="K44" i="13"/>
  <c r="K76" i="13"/>
  <c r="K84" i="13"/>
  <c r="K92" i="13"/>
  <c r="K18" i="13"/>
  <c r="K30" i="13"/>
  <c r="K11" i="13"/>
  <c r="K101" i="13"/>
  <c r="K109" i="13"/>
  <c r="K15" i="13"/>
  <c r="K35" i="13"/>
  <c r="K53" i="13"/>
  <c r="K69" i="13"/>
  <c r="K82" i="13"/>
  <c r="K16" i="13"/>
  <c r="K28" i="13"/>
  <c r="K36" i="13"/>
  <c r="K10" i="13"/>
  <c r="K91" i="13"/>
  <c r="K99" i="13"/>
  <c r="K52" i="13"/>
  <c r="K60" i="13"/>
  <c r="K72" i="13"/>
  <c r="K88" i="13"/>
  <c r="K100" i="13"/>
  <c r="K26" i="13"/>
  <c r="K38" i="13"/>
  <c r="K7" i="13"/>
  <c r="K49" i="13"/>
  <c r="K105" i="13"/>
  <c r="B106" i="17"/>
  <c r="B105" i="17"/>
  <c r="B104" i="17"/>
  <c r="B103" i="17"/>
  <c r="B102" i="17"/>
  <c r="B101" i="17"/>
  <c r="B100" i="17"/>
  <c r="B99" i="17"/>
  <c r="B98" i="17"/>
  <c r="B97" i="17"/>
  <c r="B96" i="17"/>
  <c r="B95" i="17"/>
  <c r="B94" i="17"/>
  <c r="B93" i="17"/>
  <c r="B92" i="17"/>
  <c r="B91" i="17"/>
  <c r="B90" i="17"/>
  <c r="B89" i="17"/>
  <c r="B88" i="17"/>
  <c r="B87" i="17"/>
  <c r="B86" i="17"/>
  <c r="B85" i="17"/>
  <c r="B84" i="17"/>
  <c r="B83" i="17"/>
  <c r="B82" i="17"/>
  <c r="B81" i="17"/>
  <c r="B80" i="17"/>
  <c r="B79" i="17"/>
  <c r="B78" i="17"/>
  <c r="B77" i="17"/>
  <c r="B76" i="17"/>
  <c r="B75" i="17"/>
  <c r="B74" i="17"/>
  <c r="B73" i="17"/>
  <c r="B72" i="17"/>
  <c r="B71" i="17"/>
  <c r="B70" i="17"/>
  <c r="B69" i="17"/>
  <c r="B68" i="17"/>
  <c r="B67" i="17"/>
  <c r="B66" i="17"/>
  <c r="B65" i="17"/>
  <c r="B64" i="17"/>
  <c r="B63" i="17"/>
  <c r="B62" i="17"/>
  <c r="B61" i="17"/>
  <c r="B60" i="17"/>
  <c r="B59" i="17"/>
  <c r="B58" i="17"/>
  <c r="B57" i="17"/>
  <c r="B56" i="17"/>
  <c r="B55" i="17"/>
  <c r="B54" i="17"/>
  <c r="B53" i="17"/>
  <c r="B52" i="17"/>
  <c r="B51" i="17"/>
  <c r="B50" i="17"/>
  <c r="B49" i="17"/>
  <c r="B48" i="17"/>
  <c r="B47" i="17"/>
  <c r="B46" i="17"/>
  <c r="B45" i="17"/>
  <c r="B44" i="17"/>
  <c r="B43" i="17"/>
  <c r="B42" i="17"/>
  <c r="B41" i="17"/>
  <c r="B40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B8" i="17"/>
  <c r="B7" i="17"/>
  <c r="B6" i="17"/>
  <c r="B5" i="17"/>
  <c r="B4" i="17"/>
  <c r="B3" i="17"/>
  <c r="K3" i="13" l="1"/>
  <c r="K98" i="13"/>
  <c r="K94" i="13"/>
  <c r="K104" i="13"/>
  <c r="K75" i="13"/>
  <c r="K32" i="13"/>
  <c r="K102" i="13"/>
  <c r="K107" i="13"/>
  <c r="K106" i="13"/>
  <c r="K66" i="13"/>
  <c r="K93" i="13"/>
  <c r="K56" i="13"/>
  <c r="K46" i="13"/>
  <c r="K77" i="13"/>
  <c r="K43" i="13"/>
  <c r="K12" i="13"/>
  <c r="K85" i="13"/>
  <c r="K95" i="13"/>
  <c r="K48" i="13"/>
  <c r="K33" i="13"/>
  <c r="K8" i="13"/>
  <c r="K86" i="13"/>
  <c r="K31" i="13"/>
  <c r="K79" i="13"/>
  <c r="K63" i="13"/>
  <c r="K74" i="13"/>
  <c r="K25" i="13"/>
  <c r="K81" i="13"/>
  <c r="K41" i="13"/>
  <c r="K13" i="13"/>
  <c r="K73" i="13"/>
  <c r="K96" i="13"/>
  <c r="K67" i="13"/>
  <c r="K80" i="13"/>
  <c r="K9" i="13"/>
  <c r="K20" i="13"/>
  <c r="K23" i="13"/>
  <c r="K64" i="13"/>
  <c r="K24" i="13"/>
  <c r="K58" i="13"/>
  <c r="K47" i="13"/>
  <c r="C8" i="17"/>
  <c r="E8" i="17"/>
  <c r="D8" i="17"/>
  <c r="C24" i="17"/>
  <c r="E24" i="17"/>
  <c r="D24" i="17"/>
  <c r="E41" i="17"/>
  <c r="D41" i="17"/>
  <c r="C41" i="17"/>
  <c r="E57" i="17"/>
  <c r="D57" i="17"/>
  <c r="C57" i="17"/>
  <c r="E69" i="17"/>
  <c r="D69" i="17"/>
  <c r="C69" i="17"/>
  <c r="E81" i="17"/>
  <c r="D81" i="17"/>
  <c r="C81" i="17"/>
  <c r="E93" i="17"/>
  <c r="D93" i="17"/>
  <c r="C93" i="17"/>
  <c r="E105" i="17"/>
  <c r="D105" i="17"/>
  <c r="C105" i="17"/>
  <c r="C12" i="17"/>
  <c r="D12" i="17"/>
  <c r="E12" i="17"/>
  <c r="C32" i="17"/>
  <c r="D32" i="17"/>
  <c r="E32" i="17"/>
  <c r="E45" i="17"/>
  <c r="D45" i="17"/>
  <c r="C45" i="17"/>
  <c r="E65" i="17"/>
  <c r="D65" i="17"/>
  <c r="C65" i="17"/>
  <c r="E73" i="17"/>
  <c r="D73" i="17"/>
  <c r="C73" i="17"/>
  <c r="E85" i="17"/>
  <c r="D85" i="17"/>
  <c r="C85" i="17"/>
  <c r="E101" i="17"/>
  <c r="D101" i="17"/>
  <c r="C101" i="17"/>
  <c r="D5" i="17"/>
  <c r="C5" i="17"/>
  <c r="E5" i="17"/>
  <c r="D9" i="17"/>
  <c r="E9" i="17"/>
  <c r="C9" i="17"/>
  <c r="D13" i="17"/>
  <c r="E13" i="17"/>
  <c r="C13" i="17"/>
  <c r="D17" i="17"/>
  <c r="E17" i="17"/>
  <c r="C17" i="17"/>
  <c r="D21" i="17"/>
  <c r="C21" i="17"/>
  <c r="E21" i="17"/>
  <c r="D25" i="17"/>
  <c r="E25" i="17"/>
  <c r="C25" i="17"/>
  <c r="D29" i="17"/>
  <c r="E29" i="17"/>
  <c r="C29" i="17"/>
  <c r="D33" i="17"/>
  <c r="C33" i="17"/>
  <c r="E33" i="17"/>
  <c r="D37" i="17"/>
  <c r="C37" i="17"/>
  <c r="E37" i="17"/>
  <c r="C42" i="17"/>
  <c r="E42" i="17"/>
  <c r="D42" i="17"/>
  <c r="C46" i="17"/>
  <c r="E46" i="17"/>
  <c r="D46" i="17"/>
  <c r="C50" i="17"/>
  <c r="E50" i="17"/>
  <c r="D50" i="17"/>
  <c r="C54" i="17"/>
  <c r="E54" i="17"/>
  <c r="D54" i="17"/>
  <c r="C58" i="17"/>
  <c r="E58" i="17"/>
  <c r="D58" i="17"/>
  <c r="C62" i="17"/>
  <c r="E62" i="17"/>
  <c r="D62" i="17"/>
  <c r="C66" i="17"/>
  <c r="E66" i="17"/>
  <c r="D66" i="17"/>
  <c r="C70" i="17"/>
  <c r="E70" i="17"/>
  <c r="D70" i="17"/>
  <c r="C74" i="17"/>
  <c r="E74" i="17"/>
  <c r="D74" i="17"/>
  <c r="C78" i="17"/>
  <c r="E78" i="17"/>
  <c r="D78" i="17"/>
  <c r="C82" i="17"/>
  <c r="E82" i="17"/>
  <c r="D82" i="17"/>
  <c r="C86" i="17"/>
  <c r="E86" i="17"/>
  <c r="D86" i="17"/>
  <c r="C90" i="17"/>
  <c r="E90" i="17"/>
  <c r="D90" i="17"/>
  <c r="C94" i="17"/>
  <c r="E94" i="17"/>
  <c r="D94" i="17"/>
  <c r="C98" i="17"/>
  <c r="E98" i="17"/>
  <c r="D98" i="17"/>
  <c r="C102" i="17"/>
  <c r="E102" i="17"/>
  <c r="D102" i="17"/>
  <c r="C106" i="17"/>
  <c r="E106" i="17"/>
  <c r="D106" i="17"/>
  <c r="C16" i="17"/>
  <c r="E16" i="17"/>
  <c r="D16" i="17"/>
  <c r="C28" i="17"/>
  <c r="D28" i="17"/>
  <c r="E28" i="17"/>
  <c r="E49" i="17"/>
  <c r="D49" i="17"/>
  <c r="C49" i="17"/>
  <c r="E61" i="17"/>
  <c r="D61" i="17"/>
  <c r="C61" i="17"/>
  <c r="E77" i="17"/>
  <c r="D77" i="17"/>
  <c r="C77" i="17"/>
  <c r="E89" i="17"/>
  <c r="D89" i="17"/>
  <c r="C89" i="17"/>
  <c r="E97" i="17"/>
  <c r="D97" i="17"/>
  <c r="C97" i="17"/>
  <c r="E6" i="17"/>
  <c r="D6" i="17"/>
  <c r="C6" i="17"/>
  <c r="E10" i="17"/>
  <c r="D10" i="17"/>
  <c r="C10" i="17"/>
  <c r="E14" i="17"/>
  <c r="C14" i="17"/>
  <c r="D14" i="17"/>
  <c r="E18" i="17"/>
  <c r="D18" i="17"/>
  <c r="C18" i="17"/>
  <c r="E22" i="17"/>
  <c r="D22" i="17"/>
  <c r="C22" i="17"/>
  <c r="E26" i="17"/>
  <c r="D26" i="17"/>
  <c r="C26" i="17"/>
  <c r="E30" i="17"/>
  <c r="C30" i="17"/>
  <c r="D30" i="17"/>
  <c r="E34" i="17"/>
  <c r="D34" i="17"/>
  <c r="C34" i="17"/>
  <c r="E38" i="17"/>
  <c r="D38" i="17"/>
  <c r="C38" i="17"/>
  <c r="D43" i="17"/>
  <c r="C43" i="17"/>
  <c r="E43" i="17"/>
  <c r="D47" i="17"/>
  <c r="C47" i="17"/>
  <c r="E47" i="17"/>
  <c r="D51" i="17"/>
  <c r="C51" i="17"/>
  <c r="E51" i="17"/>
  <c r="D55" i="17"/>
  <c r="C55" i="17"/>
  <c r="E55" i="17"/>
  <c r="D59" i="17"/>
  <c r="C59" i="17"/>
  <c r="E59" i="17"/>
  <c r="D63" i="17"/>
  <c r="C63" i="17"/>
  <c r="E63" i="17"/>
  <c r="D67" i="17"/>
  <c r="C67" i="17"/>
  <c r="E67" i="17"/>
  <c r="D71" i="17"/>
  <c r="C71" i="17"/>
  <c r="E71" i="17"/>
  <c r="D75" i="17"/>
  <c r="C75" i="17"/>
  <c r="E75" i="17"/>
  <c r="D79" i="17"/>
  <c r="C79" i="17"/>
  <c r="E79" i="17"/>
  <c r="D83" i="17"/>
  <c r="C83" i="17"/>
  <c r="E83" i="17"/>
  <c r="D87" i="17"/>
  <c r="C87" i="17"/>
  <c r="E87" i="17"/>
  <c r="D91" i="17"/>
  <c r="C91" i="17"/>
  <c r="E91" i="17"/>
  <c r="D95" i="17"/>
  <c r="C95" i="17"/>
  <c r="E95" i="17"/>
  <c r="D99" i="17"/>
  <c r="C99" i="17"/>
  <c r="E99" i="17"/>
  <c r="D103" i="17"/>
  <c r="C103" i="17"/>
  <c r="E103" i="17"/>
  <c r="C4" i="17"/>
  <c r="E4" i="17"/>
  <c r="D4" i="17"/>
  <c r="C20" i="17"/>
  <c r="E20" i="17"/>
  <c r="D20" i="17"/>
  <c r="C36" i="17"/>
  <c r="E36" i="17"/>
  <c r="D36" i="17"/>
  <c r="E53" i="17"/>
  <c r="D53" i="17"/>
  <c r="C53" i="17"/>
  <c r="D3" i="17"/>
  <c r="C3" i="17"/>
  <c r="E3" i="17"/>
  <c r="C7" i="17"/>
  <c r="E7" i="17"/>
  <c r="D7" i="17"/>
  <c r="E11" i="17"/>
  <c r="D11" i="17"/>
  <c r="C11" i="17"/>
  <c r="E15" i="17"/>
  <c r="D15" i="17"/>
  <c r="C15" i="17"/>
  <c r="D19" i="17"/>
  <c r="C19" i="17"/>
  <c r="E19" i="17"/>
  <c r="C23" i="17"/>
  <c r="E23" i="17"/>
  <c r="D23" i="17"/>
  <c r="E27" i="17"/>
  <c r="D27" i="17"/>
  <c r="C27" i="17"/>
  <c r="E31" i="17"/>
  <c r="D31" i="17"/>
  <c r="C31" i="17"/>
  <c r="E35" i="17"/>
  <c r="C35" i="17"/>
  <c r="D35" i="17"/>
  <c r="E40" i="17"/>
  <c r="D40" i="17"/>
  <c r="C40" i="17"/>
  <c r="E44" i="17"/>
  <c r="D44" i="17"/>
  <c r="C44" i="17"/>
  <c r="E48" i="17"/>
  <c r="D48" i="17"/>
  <c r="C48" i="17"/>
  <c r="E52" i="17"/>
  <c r="D52" i="17"/>
  <c r="C52" i="17"/>
  <c r="E56" i="17"/>
  <c r="D56" i="17"/>
  <c r="C56" i="17"/>
  <c r="E60" i="17"/>
  <c r="D60" i="17"/>
  <c r="C60" i="17"/>
  <c r="E64" i="17"/>
  <c r="D64" i="17"/>
  <c r="C64" i="17"/>
  <c r="E68" i="17"/>
  <c r="D68" i="17"/>
  <c r="C68" i="17"/>
  <c r="E72" i="17"/>
  <c r="D72" i="17"/>
  <c r="C72" i="17"/>
  <c r="E76" i="17"/>
  <c r="D76" i="17"/>
  <c r="C76" i="17"/>
  <c r="E80" i="17"/>
  <c r="D80" i="17"/>
  <c r="C80" i="17"/>
  <c r="E84" i="17"/>
  <c r="D84" i="17"/>
  <c r="C84" i="17"/>
  <c r="E88" i="17"/>
  <c r="D88" i="17"/>
  <c r="C88" i="17"/>
  <c r="E92" i="17"/>
  <c r="D92" i="17"/>
  <c r="C92" i="17"/>
  <c r="E96" i="17"/>
  <c r="D96" i="17"/>
  <c r="C96" i="17"/>
  <c r="E100" i="17"/>
  <c r="D100" i="17"/>
  <c r="C100" i="17"/>
  <c r="E104" i="17"/>
  <c r="D104" i="17"/>
  <c r="C104" i="17"/>
  <c r="B113" i="15"/>
  <c r="B112" i="15"/>
  <c r="B111" i="15"/>
  <c r="B110" i="15"/>
  <c r="B109" i="15"/>
  <c r="B108" i="15"/>
  <c r="B107" i="15"/>
  <c r="B106" i="15"/>
  <c r="B105" i="15"/>
  <c r="B104" i="15"/>
  <c r="B103" i="15"/>
  <c r="B102" i="15"/>
  <c r="B101" i="15"/>
  <c r="B100" i="15"/>
  <c r="B99" i="15"/>
  <c r="B98" i="15"/>
  <c r="B97" i="15"/>
  <c r="B96" i="15"/>
  <c r="B95" i="15"/>
  <c r="B94" i="15"/>
  <c r="B93" i="15"/>
  <c r="B92" i="15"/>
  <c r="B91" i="15"/>
  <c r="B90" i="15"/>
  <c r="B89" i="15"/>
  <c r="B88" i="15"/>
  <c r="B87" i="15"/>
  <c r="B86" i="15"/>
  <c r="B85" i="15"/>
  <c r="B84" i="15"/>
  <c r="B83" i="15"/>
  <c r="B82" i="15"/>
  <c r="B81" i="15"/>
  <c r="B80" i="15"/>
  <c r="B79" i="15"/>
  <c r="B78" i="15"/>
  <c r="B77" i="15"/>
  <c r="B76" i="15"/>
  <c r="B75" i="15"/>
  <c r="B74" i="15"/>
  <c r="B73" i="15"/>
  <c r="B72" i="15"/>
  <c r="B71" i="15"/>
  <c r="B70" i="15"/>
  <c r="B69" i="15"/>
  <c r="B68" i="15"/>
  <c r="B67" i="15"/>
  <c r="B66" i="15"/>
  <c r="B65" i="15"/>
  <c r="B64" i="15"/>
  <c r="B63" i="15"/>
  <c r="B62" i="15"/>
  <c r="B61" i="15"/>
  <c r="B60" i="15"/>
  <c r="B59" i="15"/>
  <c r="B58" i="15"/>
  <c r="B57" i="15"/>
  <c r="B56" i="15"/>
  <c r="B55" i="15"/>
  <c r="B54" i="15"/>
  <c r="B53" i="15"/>
  <c r="B52" i="15"/>
  <c r="B51" i="15"/>
  <c r="B50" i="15"/>
  <c r="B49" i="15"/>
  <c r="B48" i="15"/>
  <c r="B47" i="15"/>
  <c r="B46" i="15"/>
  <c r="B45" i="15"/>
  <c r="B44" i="15"/>
  <c r="B43" i="15"/>
  <c r="B42" i="15"/>
  <c r="B41" i="15"/>
  <c r="B40" i="15"/>
  <c r="B38" i="15"/>
  <c r="B37" i="15"/>
  <c r="B36" i="15"/>
  <c r="B35" i="15"/>
  <c r="B34" i="15"/>
  <c r="B33" i="15"/>
  <c r="B32" i="15"/>
  <c r="B31" i="15"/>
  <c r="B30" i="15"/>
  <c r="B29" i="15"/>
  <c r="B28" i="15"/>
  <c r="B27" i="15"/>
  <c r="B26" i="15"/>
  <c r="B25" i="15"/>
  <c r="B24" i="15"/>
  <c r="B23" i="15"/>
  <c r="B22" i="15"/>
  <c r="B21" i="15"/>
  <c r="B20" i="15"/>
  <c r="B19" i="15"/>
  <c r="B18" i="15"/>
  <c r="B17" i="15"/>
  <c r="B16" i="15"/>
  <c r="B15" i="15"/>
  <c r="B14" i="15"/>
  <c r="B13" i="15"/>
  <c r="B12" i="15"/>
  <c r="B11" i="15"/>
  <c r="B10" i="15"/>
  <c r="B9" i="15"/>
  <c r="B8" i="15"/>
  <c r="B7" i="15"/>
  <c r="B6" i="15"/>
  <c r="B5" i="15"/>
  <c r="B4" i="15"/>
  <c r="B3" i="15"/>
  <c r="K118" i="13" l="1"/>
  <c r="O4" i="15"/>
  <c r="K4" i="15"/>
  <c r="G4" i="15"/>
  <c r="C4" i="15"/>
  <c r="M4" i="15"/>
  <c r="H4" i="15"/>
  <c r="Q4" i="15"/>
  <c r="L4" i="15"/>
  <c r="F4" i="15"/>
  <c r="P4" i="15"/>
  <c r="J4" i="15"/>
  <c r="E4" i="15"/>
  <c r="N4" i="15"/>
  <c r="I4" i="15"/>
  <c r="D4" i="15"/>
  <c r="O12" i="15"/>
  <c r="K12" i="15"/>
  <c r="G12" i="15"/>
  <c r="C12" i="15"/>
  <c r="P12" i="15"/>
  <c r="J12" i="15"/>
  <c r="E12" i="15"/>
  <c r="N12" i="15"/>
  <c r="I12" i="15"/>
  <c r="D12" i="15"/>
  <c r="M12" i="15"/>
  <c r="H12" i="15"/>
  <c r="Q12" i="15"/>
  <c r="L12" i="15"/>
  <c r="F12" i="15"/>
  <c r="O24" i="15"/>
  <c r="K24" i="15"/>
  <c r="G24" i="15"/>
  <c r="C24" i="15"/>
  <c r="Q24" i="15"/>
  <c r="L24" i="15"/>
  <c r="F24" i="15"/>
  <c r="P24" i="15"/>
  <c r="J24" i="15"/>
  <c r="E24" i="15"/>
  <c r="N24" i="15"/>
  <c r="I24" i="15"/>
  <c r="D24" i="15"/>
  <c r="M24" i="15"/>
  <c r="H24" i="15"/>
  <c r="O32" i="15"/>
  <c r="K32" i="15"/>
  <c r="G32" i="15"/>
  <c r="C32" i="15"/>
  <c r="N32" i="15"/>
  <c r="J32" i="15"/>
  <c r="F32" i="15"/>
  <c r="L32" i="15"/>
  <c r="D32" i="15"/>
  <c r="Q32" i="15"/>
  <c r="I32" i="15"/>
  <c r="M32" i="15"/>
  <c r="P32" i="15"/>
  <c r="H32" i="15"/>
  <c r="E32" i="15"/>
  <c r="O36" i="15"/>
  <c r="K36" i="15"/>
  <c r="G36" i="15"/>
  <c r="C36" i="15"/>
  <c r="N36" i="15"/>
  <c r="J36" i="15"/>
  <c r="F36" i="15"/>
  <c r="P36" i="15"/>
  <c r="H36" i="15"/>
  <c r="M36" i="15"/>
  <c r="E36" i="15"/>
  <c r="Q36" i="15"/>
  <c r="L36" i="15"/>
  <c r="D36" i="15"/>
  <c r="I36" i="15"/>
  <c r="P45" i="15"/>
  <c r="L45" i="15"/>
  <c r="H45" i="15"/>
  <c r="D45" i="15"/>
  <c r="O45" i="15"/>
  <c r="K45" i="15"/>
  <c r="G45" i="15"/>
  <c r="C45" i="15"/>
  <c r="N45" i="15"/>
  <c r="J45" i="15"/>
  <c r="F45" i="15"/>
  <c r="Q45" i="15"/>
  <c r="M45" i="15"/>
  <c r="I45" i="15"/>
  <c r="E45" i="15"/>
  <c r="P53" i="15"/>
  <c r="L53" i="15"/>
  <c r="H53" i="15"/>
  <c r="D53" i="15"/>
  <c r="O53" i="15"/>
  <c r="K53" i="15"/>
  <c r="G53" i="15"/>
  <c r="C53" i="15"/>
  <c r="N53" i="15"/>
  <c r="J53" i="15"/>
  <c r="F53" i="15"/>
  <c r="Q53" i="15"/>
  <c r="M53" i="15"/>
  <c r="I53" i="15"/>
  <c r="E53" i="15"/>
  <c r="O65" i="15"/>
  <c r="K65" i="15"/>
  <c r="G65" i="15"/>
  <c r="C65" i="15"/>
  <c r="N65" i="15"/>
  <c r="J65" i="15"/>
  <c r="F65" i="15"/>
  <c r="Q65" i="15"/>
  <c r="M65" i="15"/>
  <c r="I65" i="15"/>
  <c r="E65" i="15"/>
  <c r="P65" i="15"/>
  <c r="L65" i="15"/>
  <c r="H65" i="15"/>
  <c r="D65" i="15"/>
  <c r="O73" i="15"/>
  <c r="K73" i="15"/>
  <c r="G73" i="15"/>
  <c r="C73" i="15"/>
  <c r="N73" i="15"/>
  <c r="J73" i="15"/>
  <c r="F73" i="15"/>
  <c r="Q73" i="15"/>
  <c r="M73" i="15"/>
  <c r="I73" i="15"/>
  <c r="E73" i="15"/>
  <c r="P73" i="15"/>
  <c r="L73" i="15"/>
  <c r="H73" i="15"/>
  <c r="D73" i="15"/>
  <c r="O77" i="15"/>
  <c r="K77" i="15"/>
  <c r="G77" i="15"/>
  <c r="C77" i="15"/>
  <c r="N77" i="15"/>
  <c r="J77" i="15"/>
  <c r="F77" i="15"/>
  <c r="Q77" i="15"/>
  <c r="M77" i="15"/>
  <c r="I77" i="15"/>
  <c r="E77" i="15"/>
  <c r="P77" i="15"/>
  <c r="L77" i="15"/>
  <c r="H77" i="15"/>
  <c r="D77" i="15"/>
  <c r="N89" i="15"/>
  <c r="J89" i="15"/>
  <c r="F89" i="15"/>
  <c r="Q89" i="15"/>
  <c r="M89" i="15"/>
  <c r="I89" i="15"/>
  <c r="E89" i="15"/>
  <c r="P89" i="15"/>
  <c r="L89" i="15"/>
  <c r="H89" i="15"/>
  <c r="D89" i="15"/>
  <c r="O89" i="15"/>
  <c r="K89" i="15"/>
  <c r="G89" i="15"/>
  <c r="C89" i="15"/>
  <c r="P97" i="15"/>
  <c r="L97" i="15"/>
  <c r="H97" i="15"/>
  <c r="D97" i="15"/>
  <c r="N97" i="15"/>
  <c r="I97" i="15"/>
  <c r="C97" i="15"/>
  <c r="M97" i="15"/>
  <c r="G97" i="15"/>
  <c r="Q97" i="15"/>
  <c r="K97" i="15"/>
  <c r="F97" i="15"/>
  <c r="O97" i="15"/>
  <c r="J97" i="15"/>
  <c r="E97" i="15"/>
  <c r="P113" i="15"/>
  <c r="L113" i="15"/>
  <c r="H113" i="15"/>
  <c r="D113" i="15"/>
  <c r="N113" i="15"/>
  <c r="I113" i="15"/>
  <c r="C113" i="15"/>
  <c r="M113" i="15"/>
  <c r="G113" i="15"/>
  <c r="Q113" i="15"/>
  <c r="K113" i="15"/>
  <c r="F113" i="15"/>
  <c r="O113" i="15"/>
  <c r="J113" i="15"/>
  <c r="E113" i="15"/>
  <c r="P5" i="15"/>
  <c r="L5" i="15"/>
  <c r="H5" i="15"/>
  <c r="D5" i="15"/>
  <c r="N5" i="15"/>
  <c r="I5" i="15"/>
  <c r="C5" i="15"/>
  <c r="M5" i="15"/>
  <c r="G5" i="15"/>
  <c r="Q5" i="15"/>
  <c r="K5" i="15"/>
  <c r="F5" i="15"/>
  <c r="O5" i="15"/>
  <c r="J5" i="15"/>
  <c r="E5" i="15"/>
  <c r="P9" i="15"/>
  <c r="L9" i="15"/>
  <c r="H9" i="15"/>
  <c r="D9" i="15"/>
  <c r="M9" i="15"/>
  <c r="G9" i="15"/>
  <c r="Q9" i="15"/>
  <c r="K9" i="15"/>
  <c r="F9" i="15"/>
  <c r="O9" i="15"/>
  <c r="J9" i="15"/>
  <c r="E9" i="15"/>
  <c r="N9" i="15"/>
  <c r="I9" i="15"/>
  <c r="C9" i="15"/>
  <c r="P13" i="15"/>
  <c r="L13" i="15"/>
  <c r="H13" i="15"/>
  <c r="D13" i="15"/>
  <c r="Q13" i="15"/>
  <c r="K13" i="15"/>
  <c r="F13" i="15"/>
  <c r="O13" i="15"/>
  <c r="J13" i="15"/>
  <c r="E13" i="15"/>
  <c r="N13" i="15"/>
  <c r="I13" i="15"/>
  <c r="C13" i="15"/>
  <c r="M13" i="15"/>
  <c r="G13" i="15"/>
  <c r="P17" i="15"/>
  <c r="L17" i="15"/>
  <c r="H17" i="15"/>
  <c r="D17" i="15"/>
  <c r="O17" i="15"/>
  <c r="J17" i="15"/>
  <c r="E17" i="15"/>
  <c r="N17" i="15"/>
  <c r="I17" i="15"/>
  <c r="C17" i="15"/>
  <c r="M17" i="15"/>
  <c r="G17" i="15"/>
  <c r="Q17" i="15"/>
  <c r="K17" i="15"/>
  <c r="F17" i="15"/>
  <c r="P21" i="15"/>
  <c r="L21" i="15"/>
  <c r="H21" i="15"/>
  <c r="D21" i="15"/>
  <c r="N21" i="15"/>
  <c r="I21" i="15"/>
  <c r="C21" i="15"/>
  <c r="M21" i="15"/>
  <c r="G21" i="15"/>
  <c r="Q21" i="15"/>
  <c r="K21" i="15"/>
  <c r="F21" i="15"/>
  <c r="O21" i="15"/>
  <c r="J21" i="15"/>
  <c r="E21" i="15"/>
  <c r="P25" i="15"/>
  <c r="L25" i="15"/>
  <c r="H25" i="15"/>
  <c r="D25" i="15"/>
  <c r="M25" i="15"/>
  <c r="G25" i="15"/>
  <c r="Q25" i="15"/>
  <c r="K25" i="15"/>
  <c r="F25" i="15"/>
  <c r="O25" i="15"/>
  <c r="J25" i="15"/>
  <c r="E25" i="15"/>
  <c r="N25" i="15"/>
  <c r="I25" i="15"/>
  <c r="C25" i="15"/>
  <c r="P29" i="15"/>
  <c r="L29" i="15"/>
  <c r="H29" i="15"/>
  <c r="D29" i="15"/>
  <c r="Q29" i="15"/>
  <c r="K29" i="15"/>
  <c r="F29" i="15"/>
  <c r="O29" i="15"/>
  <c r="J29" i="15"/>
  <c r="E29" i="15"/>
  <c r="M29" i="15"/>
  <c r="N29" i="15"/>
  <c r="I29" i="15"/>
  <c r="C29" i="15"/>
  <c r="G29" i="15"/>
  <c r="P33" i="15"/>
  <c r="L33" i="15"/>
  <c r="H33" i="15"/>
  <c r="D33" i="15"/>
  <c r="O33" i="15"/>
  <c r="K33" i="15"/>
  <c r="G33" i="15"/>
  <c r="C33" i="15"/>
  <c r="M33" i="15"/>
  <c r="E33" i="15"/>
  <c r="J33" i="15"/>
  <c r="N33" i="15"/>
  <c r="Q33" i="15"/>
  <c r="I33" i="15"/>
  <c r="F33" i="15"/>
  <c r="P37" i="15"/>
  <c r="L37" i="15"/>
  <c r="H37" i="15"/>
  <c r="D37" i="15"/>
  <c r="O37" i="15"/>
  <c r="K37" i="15"/>
  <c r="G37" i="15"/>
  <c r="C37" i="15"/>
  <c r="Q37" i="15"/>
  <c r="I37" i="15"/>
  <c r="J37" i="15"/>
  <c r="N37" i="15"/>
  <c r="F37" i="15"/>
  <c r="M37" i="15"/>
  <c r="E37" i="15"/>
  <c r="Q42" i="15"/>
  <c r="M42" i="15"/>
  <c r="I42" i="15"/>
  <c r="E42" i="15"/>
  <c r="P42" i="15"/>
  <c r="L42" i="15"/>
  <c r="H42" i="15"/>
  <c r="D42" i="15"/>
  <c r="O42" i="15"/>
  <c r="K42" i="15"/>
  <c r="G42" i="15"/>
  <c r="C42" i="15"/>
  <c r="N42" i="15"/>
  <c r="J42" i="15"/>
  <c r="F42" i="15"/>
  <c r="Q46" i="15"/>
  <c r="M46" i="15"/>
  <c r="I46" i="15"/>
  <c r="E46" i="15"/>
  <c r="P46" i="15"/>
  <c r="L46" i="15"/>
  <c r="H46" i="15"/>
  <c r="D46" i="15"/>
  <c r="O46" i="15"/>
  <c r="K46" i="15"/>
  <c r="G46" i="15"/>
  <c r="C46" i="15"/>
  <c r="N46" i="15"/>
  <c r="J46" i="15"/>
  <c r="F46" i="15"/>
  <c r="Q50" i="15"/>
  <c r="M50" i="15"/>
  <c r="I50" i="15"/>
  <c r="E50" i="15"/>
  <c r="P50" i="15"/>
  <c r="L50" i="15"/>
  <c r="H50" i="15"/>
  <c r="D50" i="15"/>
  <c r="O50" i="15"/>
  <c r="K50" i="15"/>
  <c r="G50" i="15"/>
  <c r="C50" i="15"/>
  <c r="N50" i="15"/>
  <c r="J50" i="15"/>
  <c r="F50" i="15"/>
  <c r="Q54" i="15"/>
  <c r="M54" i="15"/>
  <c r="I54" i="15"/>
  <c r="E54" i="15"/>
  <c r="P54" i="15"/>
  <c r="L54" i="15"/>
  <c r="H54" i="15"/>
  <c r="D54" i="15"/>
  <c r="O54" i="15"/>
  <c r="K54" i="15"/>
  <c r="G54" i="15"/>
  <c r="C54" i="15"/>
  <c r="N54" i="15"/>
  <c r="J54" i="15"/>
  <c r="F54" i="15"/>
  <c r="Q58" i="15"/>
  <c r="M58" i="15"/>
  <c r="I58" i="15"/>
  <c r="E58" i="15"/>
  <c r="P58" i="15"/>
  <c r="L58" i="15"/>
  <c r="H58" i="15"/>
  <c r="D58" i="15"/>
  <c r="O58" i="15"/>
  <c r="K58" i="15"/>
  <c r="G58" i="15"/>
  <c r="C58" i="15"/>
  <c r="N58" i="15"/>
  <c r="J58" i="15"/>
  <c r="F58" i="15"/>
  <c r="O62" i="15"/>
  <c r="K62" i="15"/>
  <c r="Q62" i="15"/>
  <c r="M62" i="15"/>
  <c r="I62" i="15"/>
  <c r="J62" i="15"/>
  <c r="E62" i="15"/>
  <c r="P62" i="15"/>
  <c r="H62" i="15"/>
  <c r="D62" i="15"/>
  <c r="N62" i="15"/>
  <c r="G62" i="15"/>
  <c r="C62" i="15"/>
  <c r="L62" i="15"/>
  <c r="F62" i="15"/>
  <c r="P66" i="15"/>
  <c r="L66" i="15"/>
  <c r="H66" i="15"/>
  <c r="D66" i="15"/>
  <c r="O66" i="15"/>
  <c r="K66" i="15"/>
  <c r="G66" i="15"/>
  <c r="C66" i="15"/>
  <c r="N66" i="15"/>
  <c r="J66" i="15"/>
  <c r="F66" i="15"/>
  <c r="Q66" i="15"/>
  <c r="M66" i="15"/>
  <c r="I66" i="15"/>
  <c r="E66" i="15"/>
  <c r="P70" i="15"/>
  <c r="L70" i="15"/>
  <c r="H70" i="15"/>
  <c r="D70" i="15"/>
  <c r="O70" i="15"/>
  <c r="K70" i="15"/>
  <c r="G70" i="15"/>
  <c r="C70" i="15"/>
  <c r="N70" i="15"/>
  <c r="J70" i="15"/>
  <c r="F70" i="15"/>
  <c r="Q70" i="15"/>
  <c r="M70" i="15"/>
  <c r="I70" i="15"/>
  <c r="E70" i="15"/>
  <c r="P74" i="15"/>
  <c r="L74" i="15"/>
  <c r="H74" i="15"/>
  <c r="D74" i="15"/>
  <c r="O74" i="15"/>
  <c r="K74" i="15"/>
  <c r="G74" i="15"/>
  <c r="C74" i="15"/>
  <c r="N74" i="15"/>
  <c r="J74" i="15"/>
  <c r="F74" i="15"/>
  <c r="Q74" i="15"/>
  <c r="M74" i="15"/>
  <c r="I74" i="15"/>
  <c r="E74" i="15"/>
  <c r="P78" i="15"/>
  <c r="L78" i="15"/>
  <c r="H78" i="15"/>
  <c r="D78" i="15"/>
  <c r="O78" i="15"/>
  <c r="K78" i="15"/>
  <c r="G78" i="15"/>
  <c r="C78" i="15"/>
  <c r="N78" i="15"/>
  <c r="J78" i="15"/>
  <c r="F78" i="15"/>
  <c r="Q78" i="15"/>
  <c r="M78" i="15"/>
  <c r="I78" i="15"/>
  <c r="E78" i="15"/>
  <c r="P82" i="15"/>
  <c r="L82" i="15"/>
  <c r="H82" i="15"/>
  <c r="D82" i="15"/>
  <c r="O82" i="15"/>
  <c r="K82" i="15"/>
  <c r="G82" i="15"/>
  <c r="C82" i="15"/>
  <c r="N82" i="15"/>
  <c r="J82" i="15"/>
  <c r="F82" i="15"/>
  <c r="Q82" i="15"/>
  <c r="M82" i="15"/>
  <c r="I82" i="15"/>
  <c r="E82" i="15"/>
  <c r="O86" i="15"/>
  <c r="K86" i="15"/>
  <c r="G86" i="15"/>
  <c r="C86" i="15"/>
  <c r="N86" i="15"/>
  <c r="J86" i="15"/>
  <c r="F86" i="15"/>
  <c r="Q86" i="15"/>
  <c r="M86" i="15"/>
  <c r="I86" i="15"/>
  <c r="E86" i="15"/>
  <c r="P86" i="15"/>
  <c r="L86" i="15"/>
  <c r="H86" i="15"/>
  <c r="D86" i="15"/>
  <c r="O90" i="15"/>
  <c r="K90" i="15"/>
  <c r="G90" i="15"/>
  <c r="C90" i="15"/>
  <c r="N90" i="15"/>
  <c r="J90" i="15"/>
  <c r="F90" i="15"/>
  <c r="Q90" i="15"/>
  <c r="M90" i="15"/>
  <c r="I90" i="15"/>
  <c r="E90" i="15"/>
  <c r="P90" i="15"/>
  <c r="L90" i="15"/>
  <c r="H90" i="15"/>
  <c r="D90" i="15"/>
  <c r="Q94" i="15"/>
  <c r="M94" i="15"/>
  <c r="I94" i="15"/>
  <c r="E94" i="15"/>
  <c r="P94" i="15"/>
  <c r="K94" i="15"/>
  <c r="F94" i="15"/>
  <c r="O94" i="15"/>
  <c r="J94" i="15"/>
  <c r="D94" i="15"/>
  <c r="N94" i="15"/>
  <c r="H94" i="15"/>
  <c r="C94" i="15"/>
  <c r="L94" i="15"/>
  <c r="G94" i="15"/>
  <c r="Q98" i="15"/>
  <c r="M98" i="15"/>
  <c r="I98" i="15"/>
  <c r="E98" i="15"/>
  <c r="O98" i="15"/>
  <c r="J98" i="15"/>
  <c r="D98" i="15"/>
  <c r="N98" i="15"/>
  <c r="H98" i="15"/>
  <c r="C98" i="15"/>
  <c r="L98" i="15"/>
  <c r="G98" i="15"/>
  <c r="P98" i="15"/>
  <c r="K98" i="15"/>
  <c r="F98" i="15"/>
  <c r="Q102" i="15"/>
  <c r="M102" i="15"/>
  <c r="I102" i="15"/>
  <c r="E102" i="15"/>
  <c r="N102" i="15"/>
  <c r="H102" i="15"/>
  <c r="C102" i="15"/>
  <c r="L102" i="15"/>
  <c r="G102" i="15"/>
  <c r="P102" i="15"/>
  <c r="K102" i="15"/>
  <c r="F102" i="15"/>
  <c r="O102" i="15"/>
  <c r="J102" i="15"/>
  <c r="D102" i="15"/>
  <c r="Q106" i="15"/>
  <c r="M106" i="15"/>
  <c r="I106" i="15"/>
  <c r="E106" i="15"/>
  <c r="L106" i="15"/>
  <c r="G106" i="15"/>
  <c r="P106" i="15"/>
  <c r="K106" i="15"/>
  <c r="F106" i="15"/>
  <c r="O106" i="15"/>
  <c r="J106" i="15"/>
  <c r="D106" i="15"/>
  <c r="N106" i="15"/>
  <c r="H106" i="15"/>
  <c r="C106" i="15"/>
  <c r="Q110" i="15"/>
  <c r="M110" i="15"/>
  <c r="I110" i="15"/>
  <c r="E110" i="15"/>
  <c r="P110" i="15"/>
  <c r="K110" i="15"/>
  <c r="F110" i="15"/>
  <c r="O110" i="15"/>
  <c r="J110" i="15"/>
  <c r="D110" i="15"/>
  <c r="N110" i="15"/>
  <c r="H110" i="15"/>
  <c r="C110" i="15"/>
  <c r="L110" i="15"/>
  <c r="G110" i="15"/>
  <c r="O8" i="15"/>
  <c r="K8" i="15"/>
  <c r="G8" i="15"/>
  <c r="C8" i="15"/>
  <c r="Q8" i="15"/>
  <c r="L8" i="15"/>
  <c r="F8" i="15"/>
  <c r="P8" i="15"/>
  <c r="J8" i="15"/>
  <c r="E8" i="15"/>
  <c r="N8" i="15"/>
  <c r="I8" i="15"/>
  <c r="D8" i="15"/>
  <c r="M8" i="15"/>
  <c r="H8" i="15"/>
  <c r="O16" i="15"/>
  <c r="K16" i="15"/>
  <c r="G16" i="15"/>
  <c r="C16" i="15"/>
  <c r="N16" i="15"/>
  <c r="I16" i="15"/>
  <c r="D16" i="15"/>
  <c r="M16" i="15"/>
  <c r="H16" i="15"/>
  <c r="Q16" i="15"/>
  <c r="L16" i="15"/>
  <c r="F16" i="15"/>
  <c r="P16" i="15"/>
  <c r="J16" i="15"/>
  <c r="E16" i="15"/>
  <c r="O20" i="15"/>
  <c r="K20" i="15"/>
  <c r="G20" i="15"/>
  <c r="C20" i="15"/>
  <c r="M20" i="15"/>
  <c r="H20" i="15"/>
  <c r="Q20" i="15"/>
  <c r="L20" i="15"/>
  <c r="F20" i="15"/>
  <c r="P20" i="15"/>
  <c r="J20" i="15"/>
  <c r="E20" i="15"/>
  <c r="N20" i="15"/>
  <c r="I20" i="15"/>
  <c r="D20" i="15"/>
  <c r="O28" i="15"/>
  <c r="K28" i="15"/>
  <c r="G28" i="15"/>
  <c r="C28" i="15"/>
  <c r="P28" i="15"/>
  <c r="J28" i="15"/>
  <c r="E28" i="15"/>
  <c r="N28" i="15"/>
  <c r="I28" i="15"/>
  <c r="D28" i="15"/>
  <c r="Q28" i="15"/>
  <c r="F28" i="15"/>
  <c r="M28" i="15"/>
  <c r="H28" i="15"/>
  <c r="L28" i="15"/>
  <c r="P41" i="15"/>
  <c r="L41" i="15"/>
  <c r="H41" i="15"/>
  <c r="D41" i="15"/>
  <c r="O41" i="15"/>
  <c r="K41" i="15"/>
  <c r="G41" i="15"/>
  <c r="C41" i="15"/>
  <c r="N41" i="15"/>
  <c r="J41" i="15"/>
  <c r="F41" i="15"/>
  <c r="Q41" i="15"/>
  <c r="M41" i="15"/>
  <c r="I41" i="15"/>
  <c r="E41" i="15"/>
  <c r="P49" i="15"/>
  <c r="L49" i="15"/>
  <c r="H49" i="15"/>
  <c r="D49" i="15"/>
  <c r="O49" i="15"/>
  <c r="K49" i="15"/>
  <c r="G49" i="15"/>
  <c r="C49" i="15"/>
  <c r="N49" i="15"/>
  <c r="J49" i="15"/>
  <c r="F49" i="15"/>
  <c r="Q49" i="15"/>
  <c r="M49" i="15"/>
  <c r="I49" i="15"/>
  <c r="E49" i="15"/>
  <c r="P57" i="15"/>
  <c r="L57" i="15"/>
  <c r="H57" i="15"/>
  <c r="D57" i="15"/>
  <c r="O57" i="15"/>
  <c r="K57" i="15"/>
  <c r="G57" i="15"/>
  <c r="C57" i="15"/>
  <c r="N57" i="15"/>
  <c r="J57" i="15"/>
  <c r="F57" i="15"/>
  <c r="Q57" i="15"/>
  <c r="M57" i="15"/>
  <c r="I57" i="15"/>
  <c r="E57" i="15"/>
  <c r="P61" i="15"/>
  <c r="L61" i="15"/>
  <c r="H61" i="15"/>
  <c r="D61" i="15"/>
  <c r="O61" i="15"/>
  <c r="K61" i="15"/>
  <c r="G61" i="15"/>
  <c r="C61" i="15"/>
  <c r="N61" i="15"/>
  <c r="J61" i="15"/>
  <c r="F61" i="15"/>
  <c r="Q61" i="15"/>
  <c r="M61" i="15"/>
  <c r="I61" i="15"/>
  <c r="E61" i="15"/>
  <c r="O69" i="15"/>
  <c r="K69" i="15"/>
  <c r="G69" i="15"/>
  <c r="C69" i="15"/>
  <c r="N69" i="15"/>
  <c r="J69" i="15"/>
  <c r="F69" i="15"/>
  <c r="Q69" i="15"/>
  <c r="M69" i="15"/>
  <c r="I69" i="15"/>
  <c r="E69" i="15"/>
  <c r="P69" i="15"/>
  <c r="L69" i="15"/>
  <c r="H69" i="15"/>
  <c r="D69" i="15"/>
  <c r="O81" i="15"/>
  <c r="K81" i="15"/>
  <c r="G81" i="15"/>
  <c r="C81" i="15"/>
  <c r="N81" i="15"/>
  <c r="J81" i="15"/>
  <c r="F81" i="15"/>
  <c r="Q81" i="15"/>
  <c r="M81" i="15"/>
  <c r="I81" i="15"/>
  <c r="E81" i="15"/>
  <c r="P81" i="15"/>
  <c r="L81" i="15"/>
  <c r="H81" i="15"/>
  <c r="D81" i="15"/>
  <c r="N85" i="15"/>
  <c r="Q85" i="15"/>
  <c r="M85" i="15"/>
  <c r="O85" i="15"/>
  <c r="K85" i="15"/>
  <c r="G85" i="15"/>
  <c r="C85" i="15"/>
  <c r="J85" i="15"/>
  <c r="E85" i="15"/>
  <c r="I85" i="15"/>
  <c r="D85" i="15"/>
  <c r="P85" i="15"/>
  <c r="H85" i="15"/>
  <c r="L85" i="15"/>
  <c r="F85" i="15"/>
  <c r="P101" i="15"/>
  <c r="L101" i="15"/>
  <c r="H101" i="15"/>
  <c r="D101" i="15"/>
  <c r="M101" i="15"/>
  <c r="G101" i="15"/>
  <c r="Q101" i="15"/>
  <c r="K101" i="15"/>
  <c r="F101" i="15"/>
  <c r="O101" i="15"/>
  <c r="J101" i="15"/>
  <c r="E101" i="15"/>
  <c r="N101" i="15"/>
  <c r="I101" i="15"/>
  <c r="C101" i="15"/>
  <c r="P109" i="15"/>
  <c r="L109" i="15"/>
  <c r="H109" i="15"/>
  <c r="D109" i="15"/>
  <c r="O109" i="15"/>
  <c r="J109" i="15"/>
  <c r="E109" i="15"/>
  <c r="N109" i="15"/>
  <c r="I109" i="15"/>
  <c r="C109" i="15"/>
  <c r="M109" i="15"/>
  <c r="G109" i="15"/>
  <c r="Q109" i="15"/>
  <c r="K109" i="15"/>
  <c r="F109" i="15"/>
  <c r="Q6" i="15"/>
  <c r="M6" i="15"/>
  <c r="I6" i="15"/>
  <c r="E6" i="15"/>
  <c r="O6" i="15"/>
  <c r="J6" i="15"/>
  <c r="D6" i="15"/>
  <c r="N6" i="15"/>
  <c r="H6" i="15"/>
  <c r="C6" i="15"/>
  <c r="L6" i="15"/>
  <c r="G6" i="15"/>
  <c r="P6" i="15"/>
  <c r="K6" i="15"/>
  <c r="F6" i="15"/>
  <c r="Q10" i="15"/>
  <c r="M10" i="15"/>
  <c r="I10" i="15"/>
  <c r="E10" i="15"/>
  <c r="N10" i="15"/>
  <c r="H10" i="15"/>
  <c r="C10" i="15"/>
  <c r="L10" i="15"/>
  <c r="G10" i="15"/>
  <c r="P10" i="15"/>
  <c r="K10" i="15"/>
  <c r="F10" i="15"/>
  <c r="O10" i="15"/>
  <c r="J10" i="15"/>
  <c r="D10" i="15"/>
  <c r="Q14" i="15"/>
  <c r="M14" i="15"/>
  <c r="I14" i="15"/>
  <c r="E14" i="15"/>
  <c r="L14" i="15"/>
  <c r="G14" i="15"/>
  <c r="P14" i="15"/>
  <c r="K14" i="15"/>
  <c r="F14" i="15"/>
  <c r="O14" i="15"/>
  <c r="J14" i="15"/>
  <c r="D14" i="15"/>
  <c r="N14" i="15"/>
  <c r="H14" i="15"/>
  <c r="C14" i="15"/>
  <c r="Q18" i="15"/>
  <c r="M18" i="15"/>
  <c r="I18" i="15"/>
  <c r="E18" i="15"/>
  <c r="P18" i="15"/>
  <c r="K18" i="15"/>
  <c r="F18" i="15"/>
  <c r="O18" i="15"/>
  <c r="J18" i="15"/>
  <c r="D18" i="15"/>
  <c r="N18" i="15"/>
  <c r="H18" i="15"/>
  <c r="C18" i="15"/>
  <c r="L18" i="15"/>
  <c r="G18" i="15"/>
  <c r="Q22" i="15"/>
  <c r="M22" i="15"/>
  <c r="I22" i="15"/>
  <c r="E22" i="15"/>
  <c r="O22" i="15"/>
  <c r="J22" i="15"/>
  <c r="D22" i="15"/>
  <c r="N22" i="15"/>
  <c r="H22" i="15"/>
  <c r="C22" i="15"/>
  <c r="L22" i="15"/>
  <c r="G22" i="15"/>
  <c r="P22" i="15"/>
  <c r="K22" i="15"/>
  <c r="F22" i="15"/>
  <c r="Q26" i="15"/>
  <c r="M26" i="15"/>
  <c r="I26" i="15"/>
  <c r="E26" i="15"/>
  <c r="N26" i="15"/>
  <c r="H26" i="15"/>
  <c r="C26" i="15"/>
  <c r="L26" i="15"/>
  <c r="G26" i="15"/>
  <c r="P26" i="15"/>
  <c r="K26" i="15"/>
  <c r="F26" i="15"/>
  <c r="O26" i="15"/>
  <c r="J26" i="15"/>
  <c r="D26" i="15"/>
  <c r="Q30" i="15"/>
  <c r="M30" i="15"/>
  <c r="I30" i="15"/>
  <c r="E30" i="15"/>
  <c r="P30" i="15"/>
  <c r="L30" i="15"/>
  <c r="H30" i="15"/>
  <c r="D30" i="15"/>
  <c r="J30" i="15"/>
  <c r="O30" i="15"/>
  <c r="G30" i="15"/>
  <c r="K30" i="15"/>
  <c r="N30" i="15"/>
  <c r="F30" i="15"/>
  <c r="C30" i="15"/>
  <c r="Q34" i="15"/>
  <c r="M34" i="15"/>
  <c r="I34" i="15"/>
  <c r="E34" i="15"/>
  <c r="P34" i="15"/>
  <c r="L34" i="15"/>
  <c r="H34" i="15"/>
  <c r="D34" i="15"/>
  <c r="N34" i="15"/>
  <c r="F34" i="15"/>
  <c r="K34" i="15"/>
  <c r="C34" i="15"/>
  <c r="O34" i="15"/>
  <c r="J34" i="15"/>
  <c r="G34" i="15"/>
  <c r="Q38" i="15"/>
  <c r="M38" i="15"/>
  <c r="I38" i="15"/>
  <c r="E38" i="15"/>
  <c r="P38" i="15"/>
  <c r="L38" i="15"/>
  <c r="H38" i="15"/>
  <c r="D38" i="15"/>
  <c r="J38" i="15"/>
  <c r="O38" i="15"/>
  <c r="G38" i="15"/>
  <c r="C38" i="15"/>
  <c r="N38" i="15"/>
  <c r="F38" i="15"/>
  <c r="K38" i="15"/>
  <c r="N43" i="15"/>
  <c r="J43" i="15"/>
  <c r="F43" i="15"/>
  <c r="Q43" i="15"/>
  <c r="M43" i="15"/>
  <c r="I43" i="15"/>
  <c r="E43" i="15"/>
  <c r="P43" i="15"/>
  <c r="L43" i="15"/>
  <c r="H43" i="15"/>
  <c r="D43" i="15"/>
  <c r="O43" i="15"/>
  <c r="K43" i="15"/>
  <c r="G43" i="15"/>
  <c r="C43" i="15"/>
  <c r="N47" i="15"/>
  <c r="J47" i="15"/>
  <c r="F47" i="15"/>
  <c r="Q47" i="15"/>
  <c r="M47" i="15"/>
  <c r="I47" i="15"/>
  <c r="E47" i="15"/>
  <c r="P47" i="15"/>
  <c r="L47" i="15"/>
  <c r="H47" i="15"/>
  <c r="D47" i="15"/>
  <c r="O47" i="15"/>
  <c r="K47" i="15"/>
  <c r="G47" i="15"/>
  <c r="C47" i="15"/>
  <c r="N51" i="15"/>
  <c r="J51" i="15"/>
  <c r="F51" i="15"/>
  <c r="Q51" i="15"/>
  <c r="M51" i="15"/>
  <c r="I51" i="15"/>
  <c r="E51" i="15"/>
  <c r="P51" i="15"/>
  <c r="L51" i="15"/>
  <c r="H51" i="15"/>
  <c r="D51" i="15"/>
  <c r="O51" i="15"/>
  <c r="K51" i="15"/>
  <c r="G51" i="15"/>
  <c r="C51" i="15"/>
  <c r="N55" i="15"/>
  <c r="J55" i="15"/>
  <c r="F55" i="15"/>
  <c r="Q55" i="15"/>
  <c r="M55" i="15"/>
  <c r="I55" i="15"/>
  <c r="E55" i="15"/>
  <c r="P55" i="15"/>
  <c r="L55" i="15"/>
  <c r="H55" i="15"/>
  <c r="D55" i="15"/>
  <c r="O55" i="15"/>
  <c r="K55" i="15"/>
  <c r="G55" i="15"/>
  <c r="C55" i="15"/>
  <c r="N59" i="15"/>
  <c r="J59" i="15"/>
  <c r="F59" i="15"/>
  <c r="Q59" i="15"/>
  <c r="M59" i="15"/>
  <c r="I59" i="15"/>
  <c r="E59" i="15"/>
  <c r="P59" i="15"/>
  <c r="L59" i="15"/>
  <c r="H59" i="15"/>
  <c r="D59" i="15"/>
  <c r="O59" i="15"/>
  <c r="K59" i="15"/>
  <c r="G59" i="15"/>
  <c r="C59" i="15"/>
  <c r="Q63" i="15"/>
  <c r="P63" i="15"/>
  <c r="L63" i="15"/>
  <c r="H63" i="15"/>
  <c r="D63" i="15"/>
  <c r="O63" i="15"/>
  <c r="K63" i="15"/>
  <c r="G63" i="15"/>
  <c r="C63" i="15"/>
  <c r="N63" i="15"/>
  <c r="J63" i="15"/>
  <c r="F63" i="15"/>
  <c r="E63" i="15"/>
  <c r="M63" i="15"/>
  <c r="I63" i="15"/>
  <c r="Q67" i="15"/>
  <c r="M67" i="15"/>
  <c r="I67" i="15"/>
  <c r="E67" i="15"/>
  <c r="P67" i="15"/>
  <c r="L67" i="15"/>
  <c r="H67" i="15"/>
  <c r="D67" i="15"/>
  <c r="O67" i="15"/>
  <c r="K67" i="15"/>
  <c r="G67" i="15"/>
  <c r="C67" i="15"/>
  <c r="N67" i="15"/>
  <c r="J67" i="15"/>
  <c r="F67" i="15"/>
  <c r="Q71" i="15"/>
  <c r="M71" i="15"/>
  <c r="I71" i="15"/>
  <c r="E71" i="15"/>
  <c r="P71" i="15"/>
  <c r="L71" i="15"/>
  <c r="H71" i="15"/>
  <c r="D71" i="15"/>
  <c r="O71" i="15"/>
  <c r="K71" i="15"/>
  <c r="G71" i="15"/>
  <c r="C71" i="15"/>
  <c r="N71" i="15"/>
  <c r="J71" i="15"/>
  <c r="F71" i="15"/>
  <c r="Q75" i="15"/>
  <c r="M75" i="15"/>
  <c r="I75" i="15"/>
  <c r="E75" i="15"/>
  <c r="P75" i="15"/>
  <c r="L75" i="15"/>
  <c r="H75" i="15"/>
  <c r="D75" i="15"/>
  <c r="O75" i="15"/>
  <c r="K75" i="15"/>
  <c r="G75" i="15"/>
  <c r="C75" i="15"/>
  <c r="N75" i="15"/>
  <c r="J75" i="15"/>
  <c r="F75" i="15"/>
  <c r="Q79" i="15"/>
  <c r="M79" i="15"/>
  <c r="I79" i="15"/>
  <c r="E79" i="15"/>
  <c r="P79" i="15"/>
  <c r="L79" i="15"/>
  <c r="H79" i="15"/>
  <c r="D79" i="15"/>
  <c r="O79" i="15"/>
  <c r="K79" i="15"/>
  <c r="G79" i="15"/>
  <c r="C79" i="15"/>
  <c r="N79" i="15"/>
  <c r="J79" i="15"/>
  <c r="F79" i="15"/>
  <c r="Q83" i="15"/>
  <c r="M83" i="15"/>
  <c r="N83" i="15"/>
  <c r="I83" i="15"/>
  <c r="E83" i="15"/>
  <c r="L83" i="15"/>
  <c r="H83" i="15"/>
  <c r="D83" i="15"/>
  <c r="P83" i="15"/>
  <c r="K83" i="15"/>
  <c r="G83" i="15"/>
  <c r="C83" i="15"/>
  <c r="O83" i="15"/>
  <c r="J83" i="15"/>
  <c r="F83" i="15"/>
  <c r="P87" i="15"/>
  <c r="L87" i="15"/>
  <c r="H87" i="15"/>
  <c r="D87" i="15"/>
  <c r="O87" i="15"/>
  <c r="K87" i="15"/>
  <c r="G87" i="15"/>
  <c r="C87" i="15"/>
  <c r="N87" i="15"/>
  <c r="J87" i="15"/>
  <c r="F87" i="15"/>
  <c r="Q87" i="15"/>
  <c r="M87" i="15"/>
  <c r="I87" i="15"/>
  <c r="E87" i="15"/>
  <c r="N91" i="15"/>
  <c r="J91" i="15"/>
  <c r="M91" i="15"/>
  <c r="H91" i="15"/>
  <c r="D91" i="15"/>
  <c r="Q91" i="15"/>
  <c r="L91" i="15"/>
  <c r="G91" i="15"/>
  <c r="C91" i="15"/>
  <c r="P91" i="15"/>
  <c r="K91" i="15"/>
  <c r="F91" i="15"/>
  <c r="O91" i="15"/>
  <c r="I91" i="15"/>
  <c r="E91" i="15"/>
  <c r="N95" i="15"/>
  <c r="J95" i="15"/>
  <c r="F95" i="15"/>
  <c r="Q95" i="15"/>
  <c r="L95" i="15"/>
  <c r="G95" i="15"/>
  <c r="P95" i="15"/>
  <c r="K95" i="15"/>
  <c r="E95" i="15"/>
  <c r="O95" i="15"/>
  <c r="I95" i="15"/>
  <c r="D95" i="15"/>
  <c r="M95" i="15"/>
  <c r="H95" i="15"/>
  <c r="C95" i="15"/>
  <c r="N99" i="15"/>
  <c r="J99" i="15"/>
  <c r="F99" i="15"/>
  <c r="P99" i="15"/>
  <c r="K99" i="15"/>
  <c r="E99" i="15"/>
  <c r="O99" i="15"/>
  <c r="I99" i="15"/>
  <c r="D99" i="15"/>
  <c r="M99" i="15"/>
  <c r="H99" i="15"/>
  <c r="C99" i="15"/>
  <c r="Q99" i="15"/>
  <c r="L99" i="15"/>
  <c r="G99" i="15"/>
  <c r="N103" i="15"/>
  <c r="J103" i="15"/>
  <c r="F103" i="15"/>
  <c r="O103" i="15"/>
  <c r="I103" i="15"/>
  <c r="D103" i="15"/>
  <c r="M103" i="15"/>
  <c r="H103" i="15"/>
  <c r="C103" i="15"/>
  <c r="Q103" i="15"/>
  <c r="L103" i="15"/>
  <c r="G103" i="15"/>
  <c r="P103" i="15"/>
  <c r="K103" i="15"/>
  <c r="E103" i="15"/>
  <c r="N107" i="15"/>
  <c r="J107" i="15"/>
  <c r="F107" i="15"/>
  <c r="M107" i="15"/>
  <c r="H107" i="15"/>
  <c r="C107" i="15"/>
  <c r="Q107" i="15"/>
  <c r="L107" i="15"/>
  <c r="G107" i="15"/>
  <c r="P107" i="15"/>
  <c r="K107" i="15"/>
  <c r="E107" i="15"/>
  <c r="O107" i="15"/>
  <c r="I107" i="15"/>
  <c r="D107" i="15"/>
  <c r="N111" i="15"/>
  <c r="J111" i="15"/>
  <c r="F111" i="15"/>
  <c r="Q111" i="15"/>
  <c r="L111" i="15"/>
  <c r="G111" i="15"/>
  <c r="P111" i="15"/>
  <c r="K111" i="15"/>
  <c r="E111" i="15"/>
  <c r="O111" i="15"/>
  <c r="I111" i="15"/>
  <c r="D111" i="15"/>
  <c r="M111" i="15"/>
  <c r="H111" i="15"/>
  <c r="C111" i="15"/>
  <c r="P93" i="15"/>
  <c r="L93" i="15"/>
  <c r="H93" i="15"/>
  <c r="D93" i="15"/>
  <c r="O93" i="15"/>
  <c r="J93" i="15"/>
  <c r="E93" i="15"/>
  <c r="N93" i="15"/>
  <c r="I93" i="15"/>
  <c r="C93" i="15"/>
  <c r="M93" i="15"/>
  <c r="G93" i="15"/>
  <c r="Q93" i="15"/>
  <c r="K93" i="15"/>
  <c r="F93" i="15"/>
  <c r="P105" i="15"/>
  <c r="L105" i="15"/>
  <c r="H105" i="15"/>
  <c r="D105" i="15"/>
  <c r="Q105" i="15"/>
  <c r="K105" i="15"/>
  <c r="F105" i="15"/>
  <c r="O105" i="15"/>
  <c r="J105" i="15"/>
  <c r="E105" i="15"/>
  <c r="N105" i="15"/>
  <c r="I105" i="15"/>
  <c r="C105" i="15"/>
  <c r="M105" i="15"/>
  <c r="G105" i="15"/>
  <c r="N3" i="15"/>
  <c r="J3" i="15"/>
  <c r="F3" i="15"/>
  <c r="Q3" i="15"/>
  <c r="L3" i="15"/>
  <c r="G3" i="15"/>
  <c r="H3" i="15"/>
  <c r="P3" i="15"/>
  <c r="K3" i="15"/>
  <c r="E3" i="15"/>
  <c r="O3" i="15"/>
  <c r="I3" i="15"/>
  <c r="D3" i="15"/>
  <c r="M3" i="15"/>
  <c r="C3" i="15"/>
  <c r="N7" i="15"/>
  <c r="J7" i="15"/>
  <c r="F7" i="15"/>
  <c r="P7" i="15"/>
  <c r="K7" i="15"/>
  <c r="E7" i="15"/>
  <c r="O7" i="15"/>
  <c r="I7" i="15"/>
  <c r="D7" i="15"/>
  <c r="M7" i="15"/>
  <c r="H7" i="15"/>
  <c r="C7" i="15"/>
  <c r="Q7" i="15"/>
  <c r="L7" i="15"/>
  <c r="G7" i="15"/>
  <c r="N11" i="15"/>
  <c r="J11" i="15"/>
  <c r="F11" i="15"/>
  <c r="O11" i="15"/>
  <c r="I11" i="15"/>
  <c r="D11" i="15"/>
  <c r="M11" i="15"/>
  <c r="H11" i="15"/>
  <c r="C11" i="15"/>
  <c r="Q11" i="15"/>
  <c r="L11" i="15"/>
  <c r="G11" i="15"/>
  <c r="P11" i="15"/>
  <c r="K11" i="15"/>
  <c r="E11" i="15"/>
  <c r="N15" i="15"/>
  <c r="J15" i="15"/>
  <c r="F15" i="15"/>
  <c r="M15" i="15"/>
  <c r="H15" i="15"/>
  <c r="C15" i="15"/>
  <c r="Q15" i="15"/>
  <c r="L15" i="15"/>
  <c r="G15" i="15"/>
  <c r="P15" i="15"/>
  <c r="K15" i="15"/>
  <c r="E15" i="15"/>
  <c r="O15" i="15"/>
  <c r="I15" i="15"/>
  <c r="D15" i="15"/>
  <c r="N19" i="15"/>
  <c r="J19" i="15"/>
  <c r="F19" i="15"/>
  <c r="Q19" i="15"/>
  <c r="L19" i="15"/>
  <c r="G19" i="15"/>
  <c r="P19" i="15"/>
  <c r="K19" i="15"/>
  <c r="E19" i="15"/>
  <c r="O19" i="15"/>
  <c r="I19" i="15"/>
  <c r="D19" i="15"/>
  <c r="M19" i="15"/>
  <c r="H19" i="15"/>
  <c r="C19" i="15"/>
  <c r="N23" i="15"/>
  <c r="J23" i="15"/>
  <c r="F23" i="15"/>
  <c r="P23" i="15"/>
  <c r="K23" i="15"/>
  <c r="E23" i="15"/>
  <c r="O23" i="15"/>
  <c r="I23" i="15"/>
  <c r="D23" i="15"/>
  <c r="M23" i="15"/>
  <c r="H23" i="15"/>
  <c r="C23" i="15"/>
  <c r="Q23" i="15"/>
  <c r="L23" i="15"/>
  <c r="G23" i="15"/>
  <c r="N27" i="15"/>
  <c r="J27" i="15"/>
  <c r="F27" i="15"/>
  <c r="O27" i="15"/>
  <c r="I27" i="15"/>
  <c r="D27" i="15"/>
  <c r="M27" i="15"/>
  <c r="H27" i="15"/>
  <c r="C27" i="15"/>
  <c r="E27" i="15"/>
  <c r="Q27" i="15"/>
  <c r="L27" i="15"/>
  <c r="G27" i="15"/>
  <c r="P27" i="15"/>
  <c r="K27" i="15"/>
  <c r="N31" i="15"/>
  <c r="J31" i="15"/>
  <c r="F31" i="15"/>
  <c r="Q31" i="15"/>
  <c r="M31" i="15"/>
  <c r="I31" i="15"/>
  <c r="E31" i="15"/>
  <c r="K31" i="15"/>
  <c r="C31" i="15"/>
  <c r="P31" i="15"/>
  <c r="H31" i="15"/>
  <c r="L31" i="15"/>
  <c r="O31" i="15"/>
  <c r="G31" i="15"/>
  <c r="D31" i="15"/>
  <c r="N35" i="15"/>
  <c r="J35" i="15"/>
  <c r="F35" i="15"/>
  <c r="Q35" i="15"/>
  <c r="M35" i="15"/>
  <c r="I35" i="15"/>
  <c r="E35" i="15"/>
  <c r="O35" i="15"/>
  <c r="G35" i="15"/>
  <c r="L35" i="15"/>
  <c r="D35" i="15"/>
  <c r="P35" i="15"/>
  <c r="K35" i="15"/>
  <c r="C35" i="15"/>
  <c r="H35" i="15"/>
  <c r="O40" i="15"/>
  <c r="K40" i="15"/>
  <c r="G40" i="15"/>
  <c r="C40" i="15"/>
  <c r="N40" i="15"/>
  <c r="J40" i="15"/>
  <c r="F40" i="15"/>
  <c r="Q40" i="15"/>
  <c r="M40" i="15"/>
  <c r="I40" i="15"/>
  <c r="P40" i="15"/>
  <c r="L40" i="15"/>
  <c r="H40" i="15"/>
  <c r="D40" i="15"/>
  <c r="E40" i="15"/>
  <c r="O44" i="15"/>
  <c r="K44" i="15"/>
  <c r="G44" i="15"/>
  <c r="C44" i="15"/>
  <c r="N44" i="15"/>
  <c r="J44" i="15"/>
  <c r="F44" i="15"/>
  <c r="Q44" i="15"/>
  <c r="M44" i="15"/>
  <c r="I44" i="15"/>
  <c r="E44" i="15"/>
  <c r="P44" i="15"/>
  <c r="L44" i="15"/>
  <c r="H44" i="15"/>
  <c r="D44" i="15"/>
  <c r="O48" i="15"/>
  <c r="K48" i="15"/>
  <c r="G48" i="15"/>
  <c r="C48" i="15"/>
  <c r="N48" i="15"/>
  <c r="J48" i="15"/>
  <c r="F48" i="15"/>
  <c r="Q48" i="15"/>
  <c r="M48" i="15"/>
  <c r="I48" i="15"/>
  <c r="E48" i="15"/>
  <c r="P48" i="15"/>
  <c r="L48" i="15"/>
  <c r="H48" i="15"/>
  <c r="D48" i="15"/>
  <c r="O52" i="15"/>
  <c r="K52" i="15"/>
  <c r="G52" i="15"/>
  <c r="C52" i="15"/>
  <c r="N52" i="15"/>
  <c r="J52" i="15"/>
  <c r="F52" i="15"/>
  <c r="Q52" i="15"/>
  <c r="M52" i="15"/>
  <c r="I52" i="15"/>
  <c r="E52" i="15"/>
  <c r="P52" i="15"/>
  <c r="L52" i="15"/>
  <c r="H52" i="15"/>
  <c r="D52" i="15"/>
  <c r="O56" i="15"/>
  <c r="K56" i="15"/>
  <c r="G56" i="15"/>
  <c r="C56" i="15"/>
  <c r="N56" i="15"/>
  <c r="J56" i="15"/>
  <c r="F56" i="15"/>
  <c r="Q56" i="15"/>
  <c r="M56" i="15"/>
  <c r="I56" i="15"/>
  <c r="E56" i="15"/>
  <c r="P56" i="15"/>
  <c r="L56" i="15"/>
  <c r="H56" i="15"/>
  <c r="D56" i="15"/>
  <c r="O60" i="15"/>
  <c r="K60" i="15"/>
  <c r="G60" i="15"/>
  <c r="C60" i="15"/>
  <c r="N60" i="15"/>
  <c r="J60" i="15"/>
  <c r="F60" i="15"/>
  <c r="Q60" i="15"/>
  <c r="M60" i="15"/>
  <c r="I60" i="15"/>
  <c r="E60" i="15"/>
  <c r="P60" i="15"/>
  <c r="L60" i="15"/>
  <c r="H60" i="15"/>
  <c r="D60" i="15"/>
  <c r="N64" i="15"/>
  <c r="J64" i="15"/>
  <c r="F64" i="15"/>
  <c r="Q64" i="15"/>
  <c r="M64" i="15"/>
  <c r="I64" i="15"/>
  <c r="E64" i="15"/>
  <c r="P64" i="15"/>
  <c r="L64" i="15"/>
  <c r="H64" i="15"/>
  <c r="D64" i="15"/>
  <c r="O64" i="15"/>
  <c r="K64" i="15"/>
  <c r="G64" i="15"/>
  <c r="C64" i="15"/>
  <c r="N68" i="15"/>
  <c r="J68" i="15"/>
  <c r="F68" i="15"/>
  <c r="Q68" i="15"/>
  <c r="M68" i="15"/>
  <c r="I68" i="15"/>
  <c r="E68" i="15"/>
  <c r="P68" i="15"/>
  <c r="L68" i="15"/>
  <c r="H68" i="15"/>
  <c r="D68" i="15"/>
  <c r="O68" i="15"/>
  <c r="K68" i="15"/>
  <c r="G68" i="15"/>
  <c r="C68" i="15"/>
  <c r="N72" i="15"/>
  <c r="J72" i="15"/>
  <c r="F72" i="15"/>
  <c r="Q72" i="15"/>
  <c r="M72" i="15"/>
  <c r="I72" i="15"/>
  <c r="E72" i="15"/>
  <c r="P72" i="15"/>
  <c r="L72" i="15"/>
  <c r="H72" i="15"/>
  <c r="D72" i="15"/>
  <c r="O72" i="15"/>
  <c r="K72" i="15"/>
  <c r="G72" i="15"/>
  <c r="C72" i="15"/>
  <c r="N76" i="15"/>
  <c r="J76" i="15"/>
  <c r="F76" i="15"/>
  <c r="Q76" i="15"/>
  <c r="M76" i="15"/>
  <c r="I76" i="15"/>
  <c r="E76" i="15"/>
  <c r="P76" i="15"/>
  <c r="L76" i="15"/>
  <c r="H76" i="15"/>
  <c r="D76" i="15"/>
  <c r="O76" i="15"/>
  <c r="K76" i="15"/>
  <c r="G76" i="15"/>
  <c r="C76" i="15"/>
  <c r="N80" i="15"/>
  <c r="J80" i="15"/>
  <c r="F80" i="15"/>
  <c r="Q80" i="15"/>
  <c r="M80" i="15"/>
  <c r="I80" i="15"/>
  <c r="E80" i="15"/>
  <c r="P80" i="15"/>
  <c r="L80" i="15"/>
  <c r="H80" i="15"/>
  <c r="D80" i="15"/>
  <c r="O80" i="15"/>
  <c r="K80" i="15"/>
  <c r="G80" i="15"/>
  <c r="C80" i="15"/>
  <c r="N84" i="15"/>
  <c r="J84" i="15"/>
  <c r="F84" i="15"/>
  <c r="O84" i="15"/>
  <c r="I84" i="15"/>
  <c r="D84" i="15"/>
  <c r="M84" i="15"/>
  <c r="H84" i="15"/>
  <c r="C84" i="15"/>
  <c r="Q84" i="15"/>
  <c r="L84" i="15"/>
  <c r="G84" i="15"/>
  <c r="P84" i="15"/>
  <c r="K84" i="15"/>
  <c r="E84" i="15"/>
  <c r="Q88" i="15"/>
  <c r="M88" i="15"/>
  <c r="I88" i="15"/>
  <c r="E88" i="15"/>
  <c r="P88" i="15"/>
  <c r="L88" i="15"/>
  <c r="H88" i="15"/>
  <c r="D88" i="15"/>
  <c r="O88" i="15"/>
  <c r="K88" i="15"/>
  <c r="G88" i="15"/>
  <c r="C88" i="15"/>
  <c r="N88" i="15"/>
  <c r="J88" i="15"/>
  <c r="F88" i="15"/>
  <c r="O92" i="15"/>
  <c r="K92" i="15"/>
  <c r="G92" i="15"/>
  <c r="C92" i="15"/>
  <c r="N92" i="15"/>
  <c r="I92" i="15"/>
  <c r="D92" i="15"/>
  <c r="M92" i="15"/>
  <c r="H92" i="15"/>
  <c r="Q92" i="15"/>
  <c r="L92" i="15"/>
  <c r="F92" i="15"/>
  <c r="P92" i="15"/>
  <c r="J92" i="15"/>
  <c r="E92" i="15"/>
  <c r="O96" i="15"/>
  <c r="K96" i="15"/>
  <c r="G96" i="15"/>
  <c r="C96" i="15"/>
  <c r="M96" i="15"/>
  <c r="H96" i="15"/>
  <c r="Q96" i="15"/>
  <c r="L96" i="15"/>
  <c r="F96" i="15"/>
  <c r="P96" i="15"/>
  <c r="J96" i="15"/>
  <c r="E96" i="15"/>
  <c r="N96" i="15"/>
  <c r="I96" i="15"/>
  <c r="D96" i="15"/>
  <c r="O100" i="15"/>
  <c r="K100" i="15"/>
  <c r="G100" i="15"/>
  <c r="C100" i="15"/>
  <c r="Q100" i="15"/>
  <c r="L100" i="15"/>
  <c r="F100" i="15"/>
  <c r="P100" i="15"/>
  <c r="J100" i="15"/>
  <c r="E100" i="15"/>
  <c r="N100" i="15"/>
  <c r="I100" i="15"/>
  <c r="D100" i="15"/>
  <c r="M100" i="15"/>
  <c r="H100" i="15"/>
  <c r="O104" i="15"/>
  <c r="K104" i="15"/>
  <c r="G104" i="15"/>
  <c r="C104" i="15"/>
  <c r="P104" i="15"/>
  <c r="J104" i="15"/>
  <c r="E104" i="15"/>
  <c r="N104" i="15"/>
  <c r="I104" i="15"/>
  <c r="D104" i="15"/>
  <c r="M104" i="15"/>
  <c r="H104" i="15"/>
  <c r="Q104" i="15"/>
  <c r="L104" i="15"/>
  <c r="F104" i="15"/>
  <c r="O108" i="15"/>
  <c r="K108" i="15"/>
  <c r="G108" i="15"/>
  <c r="C108" i="15"/>
  <c r="N108" i="15"/>
  <c r="I108" i="15"/>
  <c r="D108" i="15"/>
  <c r="M108" i="15"/>
  <c r="H108" i="15"/>
  <c r="Q108" i="15"/>
  <c r="L108" i="15"/>
  <c r="F108" i="15"/>
  <c r="P108" i="15"/>
  <c r="J108" i="15"/>
  <c r="E108" i="15"/>
  <c r="O112" i="15"/>
  <c r="K112" i="15"/>
  <c r="G112" i="15"/>
  <c r="C112" i="15"/>
  <c r="M112" i="15"/>
  <c r="H112" i="15"/>
  <c r="Q112" i="15"/>
  <c r="L112" i="15"/>
  <c r="F112" i="15"/>
  <c r="P112" i="15"/>
  <c r="J112" i="15"/>
  <c r="E112" i="15"/>
  <c r="N112" i="15"/>
  <c r="I112" i="15"/>
  <c r="D112" i="15"/>
  <c r="D20" i="9"/>
  <c r="B20" i="9"/>
  <c r="D18" i="9"/>
  <c r="B18" i="9"/>
  <c r="D16" i="9"/>
  <c r="B16" i="9"/>
  <c r="D14" i="9"/>
  <c r="B14" i="9"/>
  <c r="D12" i="9"/>
  <c r="B12" i="9"/>
  <c r="D10" i="9"/>
  <c r="B10" i="9"/>
  <c r="D8" i="9"/>
  <c r="B8" i="9"/>
  <c r="D6" i="9"/>
  <c r="B6" i="9"/>
  <c r="D4" i="9"/>
  <c r="B4" i="9"/>
  <c r="D2" i="9"/>
  <c r="B2" i="9"/>
  <c r="C1" i="9"/>
  <c r="D2" i="7"/>
  <c r="B2" i="7"/>
  <c r="M114" i="15" l="1"/>
  <c r="E114" i="15"/>
  <c r="G114" i="15"/>
  <c r="J114" i="15"/>
  <c r="D114" i="15"/>
  <c r="K114" i="15"/>
  <c r="L114" i="15"/>
  <c r="N114" i="15"/>
  <c r="R71" i="15"/>
  <c r="R96" i="15"/>
  <c r="R64" i="15"/>
  <c r="I114" i="15"/>
  <c r="P114" i="15"/>
  <c r="Q114" i="15"/>
  <c r="R80" i="15"/>
  <c r="C114" i="15"/>
  <c r="O114" i="15"/>
  <c r="H114" i="15"/>
  <c r="F114" i="15"/>
  <c r="R59" i="15"/>
  <c r="R43" i="15"/>
  <c r="R46" i="15"/>
  <c r="R25" i="15"/>
  <c r="R9" i="15"/>
  <c r="R89" i="15"/>
  <c r="R112" i="15"/>
  <c r="R108" i="15"/>
  <c r="R92" i="15"/>
  <c r="R72" i="15"/>
  <c r="R60" i="15"/>
  <c r="R44" i="15"/>
  <c r="R35" i="15"/>
  <c r="R31" i="15"/>
  <c r="R111" i="15"/>
  <c r="R83" i="15"/>
  <c r="R67" i="15"/>
  <c r="R47" i="15"/>
  <c r="R34" i="15"/>
  <c r="R30" i="15"/>
  <c r="R14" i="15"/>
  <c r="R69" i="15"/>
  <c r="R41" i="15"/>
  <c r="R8" i="15"/>
  <c r="R110" i="15"/>
  <c r="R82" i="15"/>
  <c r="R66" i="15"/>
  <c r="R50" i="15"/>
  <c r="R33" i="15"/>
  <c r="R113" i="15"/>
  <c r="R73" i="15"/>
  <c r="R36" i="15"/>
  <c r="R4" i="15"/>
  <c r="R104" i="15"/>
  <c r="R100" i="15"/>
  <c r="R84" i="15"/>
  <c r="R76" i="15"/>
  <c r="R48" i="15"/>
  <c r="R105" i="15"/>
  <c r="R91" i="15"/>
  <c r="R87" i="15"/>
  <c r="R51" i="15"/>
  <c r="R38" i="15"/>
  <c r="R109" i="15"/>
  <c r="R81" i="15"/>
  <c r="R49" i="15"/>
  <c r="R16" i="15"/>
  <c r="R106" i="15"/>
  <c r="R98" i="15"/>
  <c r="R94" i="15"/>
  <c r="R86" i="15"/>
  <c r="R70" i="15"/>
  <c r="R54" i="15"/>
  <c r="R37" i="15"/>
  <c r="R29" i="15"/>
  <c r="R77" i="15"/>
  <c r="R45" i="15"/>
  <c r="R12" i="15"/>
  <c r="R52" i="15"/>
  <c r="R93" i="15"/>
  <c r="R75" i="15"/>
  <c r="R63" i="15"/>
  <c r="R55" i="15"/>
  <c r="R57" i="15"/>
  <c r="R20" i="15"/>
  <c r="R102" i="15"/>
  <c r="R90" i="15"/>
  <c r="R74" i="15"/>
  <c r="R62" i="15"/>
  <c r="R58" i="15"/>
  <c r="R42" i="15"/>
  <c r="R21" i="15"/>
  <c r="R17" i="15"/>
  <c r="R13" i="15"/>
  <c r="R5" i="15"/>
  <c r="R53" i="15"/>
  <c r="R24" i="15"/>
  <c r="R88" i="15"/>
  <c r="R68" i="15"/>
  <c r="R56" i="15"/>
  <c r="R40" i="15"/>
  <c r="R27" i="15"/>
  <c r="R23" i="15"/>
  <c r="R19" i="15"/>
  <c r="R15" i="15"/>
  <c r="R11" i="15"/>
  <c r="R7" i="15"/>
  <c r="R107" i="15"/>
  <c r="R103" i="15"/>
  <c r="R99" i="15"/>
  <c r="R95" i="15"/>
  <c r="R79" i="15"/>
  <c r="R26" i="15"/>
  <c r="R22" i="15"/>
  <c r="R18" i="15"/>
  <c r="R10" i="15"/>
  <c r="R6" i="15"/>
  <c r="R101" i="15"/>
  <c r="R85" i="15"/>
  <c r="R61" i="15"/>
  <c r="R28" i="15"/>
  <c r="R78" i="15"/>
  <c r="R97" i="15"/>
  <c r="R65" i="15"/>
  <c r="R32" i="15"/>
  <c r="A3" i="9"/>
  <c r="A5" i="9"/>
  <c r="A7" i="9"/>
  <c r="A9" i="9"/>
  <c r="A11" i="9"/>
  <c r="A13" i="9"/>
  <c r="A15" i="9"/>
  <c r="A17" i="9"/>
  <c r="A19" i="9"/>
  <c r="C19" i="9"/>
  <c r="E19" i="9"/>
  <c r="B19" i="9"/>
  <c r="D19" i="9"/>
  <c r="C17" i="9"/>
  <c r="E17" i="9"/>
  <c r="B17" i="9"/>
  <c r="D17" i="9"/>
  <c r="C15" i="9"/>
  <c r="E15" i="9"/>
  <c r="B15" i="9"/>
  <c r="D15" i="9"/>
  <c r="C13" i="9"/>
  <c r="E13" i="9"/>
  <c r="B13" i="9"/>
  <c r="D13" i="9"/>
  <c r="C11" i="9"/>
  <c r="E11" i="9"/>
  <c r="B11" i="9"/>
  <c r="D11" i="9"/>
  <c r="C9" i="9"/>
  <c r="E9" i="9"/>
  <c r="B9" i="9"/>
  <c r="D9" i="9"/>
  <c r="C7" i="9"/>
  <c r="E7" i="9"/>
  <c r="B7" i="9"/>
  <c r="D7" i="9"/>
  <c r="C5" i="9"/>
  <c r="E5" i="9"/>
  <c r="B5" i="9"/>
  <c r="D5" i="9"/>
  <c r="C3" i="9"/>
  <c r="E3" i="9"/>
  <c r="B3" i="9"/>
  <c r="D3" i="9"/>
  <c r="B1" i="9"/>
  <c r="A3" i="7"/>
  <c r="A5" i="7" s="1"/>
  <c r="E1" i="9"/>
  <c r="D1" i="9"/>
  <c r="R114" i="15" l="1"/>
  <c r="D5" i="7"/>
  <c r="C5" i="7"/>
  <c r="D6" i="7" s="1"/>
  <c r="B5" i="7"/>
  <c r="B6" i="7"/>
  <c r="A7" i="7"/>
  <c r="D3" i="7"/>
  <c r="C3" i="7"/>
  <c r="D4" i="7" s="1"/>
  <c r="B3" i="7"/>
  <c r="B4" i="7"/>
  <c r="F74" i="17"/>
  <c r="G74" i="17" s="1"/>
  <c r="F94" i="17"/>
  <c r="G94" i="17" s="1"/>
  <c r="F66" i="17"/>
  <c r="G66" i="17" s="1"/>
  <c r="F92" i="17"/>
  <c r="G92" i="17" s="1"/>
  <c r="F42" i="17"/>
  <c r="G42" i="17" s="1"/>
  <c r="F43" i="17"/>
  <c r="G43" i="17" s="1"/>
  <c r="F75" i="17"/>
  <c r="G75" i="17" s="1"/>
  <c r="F32" i="17"/>
  <c r="G32" i="17" s="1"/>
  <c r="F14" i="17"/>
  <c r="G14" i="17" s="1"/>
  <c r="F4" i="17" l="1"/>
  <c r="G4" i="17" s="1"/>
  <c r="F97" i="17"/>
  <c r="G97" i="17" s="1"/>
  <c r="F71" i="17"/>
  <c r="G71" i="17" s="1"/>
  <c r="F6" i="17"/>
  <c r="G6" i="17" s="1"/>
  <c r="F73" i="17"/>
  <c r="G73" i="17" s="1"/>
  <c r="F9" i="17"/>
  <c r="G9" i="17" s="1"/>
  <c r="F106" i="17"/>
  <c r="G106" i="17" s="1"/>
  <c r="F15" i="17"/>
  <c r="G15" i="17" s="1"/>
  <c r="F93" i="17"/>
  <c r="G93" i="17" s="1"/>
  <c r="F67" i="17"/>
  <c r="G67" i="17" s="1"/>
  <c r="F105" i="17"/>
  <c r="G105" i="17" s="1"/>
  <c r="F63" i="17"/>
  <c r="G63" i="17" s="1"/>
  <c r="F104" i="17"/>
  <c r="G104" i="17" s="1"/>
  <c r="F98" i="17"/>
  <c r="G98" i="17" s="1"/>
  <c r="F47" i="17"/>
  <c r="G47" i="17" s="1"/>
  <c r="F23" i="17"/>
  <c r="G23" i="17" s="1"/>
  <c r="F40" i="17"/>
  <c r="G40" i="17" s="1"/>
  <c r="F38" i="17"/>
  <c r="G38" i="17" s="1"/>
  <c r="D7" i="7"/>
  <c r="C7" i="7"/>
  <c r="D8" i="7" s="1"/>
  <c r="B7" i="7"/>
  <c r="B8" i="7"/>
  <c r="A9" i="7"/>
  <c r="F48" i="17"/>
  <c r="G48" i="17" s="1"/>
  <c r="F33" i="17"/>
  <c r="G33" i="17" s="1"/>
  <c r="F91" i="17"/>
  <c r="G91" i="17" s="1"/>
  <c r="F29" i="17"/>
  <c r="G29" i="17" s="1"/>
  <c r="F100" i="17"/>
  <c r="G100" i="17" s="1"/>
  <c r="F95" i="17"/>
  <c r="G95" i="17" s="1"/>
  <c r="F37" i="17"/>
  <c r="G37" i="17" s="1"/>
  <c r="F102" i="17"/>
  <c r="G102" i="17" s="1"/>
  <c r="F65" i="17"/>
  <c r="G65" i="17" s="1"/>
  <c r="F7" i="17"/>
  <c r="G7" i="17" s="1"/>
  <c r="F77" i="17"/>
  <c r="G77" i="17" s="1"/>
  <c r="F10" i="17"/>
  <c r="G10" i="17" s="1"/>
  <c r="E114" i="17"/>
  <c r="F49" i="17"/>
  <c r="G49" i="17" s="1"/>
  <c r="F76" i="17"/>
  <c r="G76" i="17" s="1"/>
  <c r="F85" i="17"/>
  <c r="G85" i="17" s="1"/>
  <c r="F26" i="17"/>
  <c r="G26" i="17" s="1"/>
  <c r="F52" i="17"/>
  <c r="G52" i="17" s="1"/>
  <c r="F64" i="17"/>
  <c r="G64" i="17" s="1"/>
  <c r="F79" i="17"/>
  <c r="G79" i="17" s="1"/>
  <c r="F86" i="17"/>
  <c r="G86" i="17" s="1"/>
  <c r="F54" i="17"/>
  <c r="G54" i="17" s="1"/>
  <c r="F69" i="17"/>
  <c r="G69" i="17" s="1"/>
  <c r="F53" i="17"/>
  <c r="G53" i="17" s="1"/>
  <c r="F11" i="17"/>
  <c r="G11" i="17" s="1"/>
  <c r="F58" i="17"/>
  <c r="G58" i="17" s="1"/>
  <c r="F103" i="17"/>
  <c r="G103" i="17" s="1"/>
  <c r="F96" i="17"/>
  <c r="G96" i="17" s="1"/>
  <c r="F59" i="17"/>
  <c r="G59" i="17" s="1"/>
  <c r="F83" i="17"/>
  <c r="G83" i="17" s="1"/>
  <c r="F13" i="17"/>
  <c r="G13" i="17" s="1"/>
  <c r="F27" i="17"/>
  <c r="G27" i="17" s="1"/>
  <c r="F8" i="17"/>
  <c r="G8" i="17" s="1"/>
  <c r="F89" i="17"/>
  <c r="G89" i="17" s="1"/>
  <c r="F99" i="17"/>
  <c r="G99" i="17" s="1"/>
  <c r="F18" i="17"/>
  <c r="G18" i="17" s="1"/>
  <c r="F80" i="17"/>
  <c r="G80" i="17" s="1"/>
  <c r="F17" i="17"/>
  <c r="G17" i="17" s="1"/>
  <c r="F22" i="17"/>
  <c r="G22" i="17" s="1"/>
  <c r="F45" i="17"/>
  <c r="G45" i="17" s="1"/>
  <c r="F30" i="17"/>
  <c r="G30" i="17" s="1"/>
  <c r="D114" i="17"/>
  <c r="F25" i="17"/>
  <c r="G25" i="17" s="1"/>
  <c r="F55" i="17"/>
  <c r="G55" i="17" s="1"/>
  <c r="F16" i="17"/>
  <c r="G16" i="17" s="1"/>
  <c r="F56" i="17"/>
  <c r="G56" i="17" s="1"/>
  <c r="F90" i="17"/>
  <c r="G90" i="17" s="1"/>
  <c r="F87" i="17"/>
  <c r="G87" i="17" s="1"/>
  <c r="F51" i="17"/>
  <c r="G51" i="17" s="1"/>
  <c r="F62" i="17"/>
  <c r="G62" i="17" s="1"/>
  <c r="F88" i="17"/>
  <c r="G88" i="17" s="1"/>
  <c r="F68" i="17"/>
  <c r="G68" i="17" s="1"/>
  <c r="F34" i="17"/>
  <c r="G34" i="17" s="1"/>
  <c r="F21" i="17"/>
  <c r="G21" i="17" s="1"/>
  <c r="F50" i="17"/>
  <c r="G50" i="17" s="1"/>
  <c r="F3" i="17"/>
  <c r="G3" i="17" s="1"/>
  <c r="C114" i="17"/>
  <c r="F24" i="17"/>
  <c r="G24" i="17" s="1"/>
  <c r="F81" i="17"/>
  <c r="G81" i="17" s="1"/>
  <c r="F61" i="17"/>
  <c r="G61" i="17" s="1"/>
  <c r="F5" i="17"/>
  <c r="G5" i="17" s="1"/>
  <c r="F28" i="17"/>
  <c r="G28" i="17" s="1"/>
  <c r="F60" i="17"/>
  <c r="G60" i="17" s="1"/>
  <c r="F44" i="17"/>
  <c r="G44" i="17" s="1"/>
  <c r="F41" i="17"/>
  <c r="G41" i="17" s="1"/>
  <c r="F101" i="17"/>
  <c r="G101" i="17" s="1"/>
  <c r="F36" i="17"/>
  <c r="G36" i="17" s="1"/>
  <c r="F84" i="17"/>
  <c r="G84" i="17" s="1"/>
  <c r="F19" i="17"/>
  <c r="G19" i="17" s="1"/>
  <c r="F78" i="17"/>
  <c r="G78" i="17" s="1"/>
  <c r="F31" i="17"/>
  <c r="G31" i="17" s="1"/>
  <c r="F70" i="17"/>
  <c r="G70" i="17" s="1"/>
  <c r="F72" i="17"/>
  <c r="G72" i="17" s="1"/>
  <c r="F20" i="17"/>
  <c r="G20" i="17" s="1"/>
  <c r="F82" i="17"/>
  <c r="G82" i="17" s="1"/>
  <c r="F57" i="17"/>
  <c r="G57" i="17" s="1"/>
  <c r="F12" i="17"/>
  <c r="G12" i="17" s="1"/>
  <c r="F35" i="17"/>
  <c r="G35" i="17" s="1"/>
  <c r="F46" i="17"/>
  <c r="G46" i="17" s="1"/>
  <c r="I118" i="13"/>
  <c r="F118" i="13"/>
  <c r="E118" i="13"/>
  <c r="H118" i="13"/>
  <c r="J118" i="13"/>
  <c r="G118" i="13"/>
  <c r="D118" i="13"/>
  <c r="R3" i="15"/>
  <c r="F38" i="12"/>
  <c r="G41" i="12"/>
  <c r="E40" i="12"/>
  <c r="H37" i="12"/>
  <c r="G32" i="12"/>
  <c r="H36" i="12"/>
  <c r="H41" i="12"/>
  <c r="I17" i="12"/>
  <c r="H32" i="12"/>
  <c r="I29" i="12"/>
  <c r="G37" i="12"/>
  <c r="H38" i="12"/>
  <c r="H40" i="12"/>
  <c r="D37" i="12"/>
  <c r="I7" i="12"/>
  <c r="F35" i="12"/>
  <c r="F12" i="12"/>
  <c r="I18" i="12"/>
  <c r="E37" i="12"/>
  <c r="F40" i="12"/>
  <c r="I26" i="12"/>
  <c r="D36" i="12"/>
  <c r="I6" i="12"/>
  <c r="F37" i="12"/>
  <c r="G40" i="12"/>
  <c r="I20" i="12"/>
  <c r="G38" i="12"/>
  <c r="D40" i="12"/>
  <c r="I10" i="12"/>
  <c r="E36" i="12"/>
  <c r="F39" i="12"/>
  <c r="G22" i="12"/>
  <c r="D32" i="12"/>
  <c r="I25" i="12"/>
  <c r="I21" i="12"/>
  <c r="D38" i="12"/>
  <c r="I8" i="12"/>
  <c r="E41" i="12"/>
  <c r="I30" i="12"/>
  <c r="E39" i="12"/>
  <c r="D35" i="12"/>
  <c r="I5" i="12"/>
  <c r="D12" i="12"/>
  <c r="E38" i="12"/>
  <c r="F41" i="12"/>
  <c r="I27" i="12"/>
  <c r="G35" i="12"/>
  <c r="G12" i="12"/>
  <c r="F22" i="12"/>
  <c r="H35" i="12"/>
  <c r="H12" i="12"/>
  <c r="D39" i="12"/>
  <c r="I9" i="12"/>
  <c r="E22" i="12"/>
  <c r="I31" i="12"/>
  <c r="D22" i="12"/>
  <c r="I15" i="12"/>
  <c r="E12" i="12"/>
  <c r="E35" i="12"/>
  <c r="I28" i="12"/>
  <c r="D41" i="12"/>
  <c r="I11" i="12"/>
  <c r="F36" i="12"/>
  <c r="G39" i="12"/>
  <c r="H22" i="12"/>
  <c r="I19" i="12"/>
  <c r="E32" i="12"/>
  <c r="G36" i="12"/>
  <c r="H39" i="12"/>
  <c r="I16" i="12"/>
  <c r="F32" i="12"/>
  <c r="D9" i="7" l="1"/>
  <c r="C9" i="7"/>
  <c r="D10" i="7" s="1"/>
  <c r="B9" i="7"/>
  <c r="B10" i="7"/>
  <c r="A11" i="7"/>
  <c r="G114" i="17"/>
  <c r="F114" i="17"/>
  <c r="G42" i="12"/>
  <c r="D42" i="12"/>
  <c r="I22" i="12"/>
  <c r="I39" i="12"/>
  <c r="I38" i="12"/>
  <c r="I40" i="12"/>
  <c r="F42" i="12"/>
  <c r="H42" i="12"/>
  <c r="I36" i="12"/>
  <c r="I37" i="12"/>
  <c r="I41" i="12"/>
  <c r="E42" i="12"/>
  <c r="I12" i="12"/>
  <c r="I35" i="12"/>
  <c r="I32" i="12"/>
  <c r="D11" i="7" l="1"/>
  <c r="C11" i="7"/>
  <c r="D12" i="7" s="1"/>
  <c r="B11" i="7"/>
  <c r="B12" i="7"/>
  <c r="A13" i="7"/>
  <c r="I42" i="12"/>
  <c r="M42" i="12" s="1"/>
  <c r="D13" i="7" l="1"/>
  <c r="C13" i="7"/>
  <c r="D14" i="7" s="1"/>
  <c r="B13" i="7"/>
  <c r="B14" i="7"/>
  <c r="A15" i="7"/>
  <c r="D15" i="7" l="1"/>
  <c r="C15" i="7"/>
  <c r="D16" i="7" s="1"/>
  <c r="B15" i="7"/>
  <c r="B16" i="7"/>
  <c r="A17" i="7"/>
  <c r="D17" i="7" l="1"/>
  <c r="C17" i="7"/>
  <c r="D18" i="7" s="1"/>
  <c r="B17" i="7"/>
  <c r="B18" i="7"/>
  <c r="A19" i="7"/>
  <c r="D19" i="7" l="1"/>
  <c r="C19" i="7"/>
  <c r="D20" i="7" s="1"/>
  <c r="B19" i="7"/>
  <c r="B20" i="7"/>
</calcChain>
</file>

<file path=xl/sharedStrings.xml><?xml version="1.0" encoding="utf-8"?>
<sst xmlns="http://schemas.openxmlformats.org/spreadsheetml/2006/main" count="5308" uniqueCount="1394">
  <si>
    <t>남복</t>
    <phoneticPr fontId="2" type="noConversion"/>
  </si>
  <si>
    <t>여복</t>
    <phoneticPr fontId="2" type="noConversion"/>
  </si>
  <si>
    <t>혼복</t>
    <phoneticPr fontId="2" type="noConversion"/>
  </si>
  <si>
    <t>계</t>
    <phoneticPr fontId="2" type="noConversion"/>
  </si>
  <si>
    <t>C</t>
    <phoneticPr fontId="2" type="noConversion"/>
  </si>
  <si>
    <t>D</t>
    <phoneticPr fontId="2" type="noConversion"/>
  </si>
  <si>
    <t>급수</t>
    <phoneticPr fontId="2" type="noConversion"/>
  </si>
  <si>
    <t>종목</t>
    <phoneticPr fontId="2" type="noConversion"/>
  </si>
  <si>
    <t>연령대</t>
    <phoneticPr fontId="2" type="noConversion"/>
  </si>
  <si>
    <t>D1</t>
    <phoneticPr fontId="2" type="noConversion"/>
  </si>
  <si>
    <t>사이즈2</t>
    <phoneticPr fontId="2" type="noConversion"/>
  </si>
  <si>
    <t>남복</t>
  </si>
  <si>
    <t>혼복</t>
  </si>
  <si>
    <t>D</t>
  </si>
  <si>
    <t>소속</t>
    <phoneticPr fontId="2" type="noConversion"/>
  </si>
  <si>
    <t>C</t>
  </si>
  <si>
    <t>B</t>
  </si>
  <si>
    <t>여복</t>
  </si>
  <si>
    <t>A</t>
  </si>
  <si>
    <t>한태수</t>
  </si>
  <si>
    <t>오산대원</t>
  </si>
  <si>
    <t>용인</t>
  </si>
  <si>
    <t>풍덕</t>
  </si>
  <si>
    <t>배즐사</t>
  </si>
  <si>
    <t>황화실</t>
  </si>
  <si>
    <t>모현</t>
  </si>
  <si>
    <t>서해</t>
  </si>
  <si>
    <t>죽전</t>
  </si>
  <si>
    <t>고우</t>
  </si>
  <si>
    <t>한마음</t>
  </si>
  <si>
    <t>수원</t>
  </si>
  <si>
    <t>권태식</t>
  </si>
  <si>
    <t>최성환</t>
  </si>
  <si>
    <t>유민제</t>
  </si>
  <si>
    <t>동백</t>
  </si>
  <si>
    <t>안윤수</t>
  </si>
  <si>
    <t>하재윤</t>
  </si>
  <si>
    <t>이정남</t>
  </si>
  <si>
    <t>전경옥</t>
  </si>
  <si>
    <t>오산필봉</t>
  </si>
  <si>
    <t>처인</t>
  </si>
  <si>
    <t>최진혁</t>
  </si>
  <si>
    <t>운학</t>
  </si>
  <si>
    <t>청덕</t>
  </si>
  <si>
    <t>토월</t>
  </si>
  <si>
    <t>문채영</t>
  </si>
  <si>
    <t>지인</t>
  </si>
  <si>
    <t>수원영통</t>
  </si>
  <si>
    <t>81꼬꼬</t>
  </si>
  <si>
    <t>손동완</t>
  </si>
  <si>
    <t>이건민</t>
  </si>
  <si>
    <t>유미애</t>
  </si>
  <si>
    <t>김영옥</t>
  </si>
  <si>
    <t>상갈</t>
  </si>
  <si>
    <t>B</t>
    <phoneticPr fontId="2" type="noConversion"/>
  </si>
  <si>
    <t>성산</t>
  </si>
  <si>
    <t>민경락</t>
  </si>
  <si>
    <t>이양득</t>
  </si>
  <si>
    <t>정원정</t>
  </si>
  <si>
    <t>챌린지</t>
  </si>
  <si>
    <t>김선우</t>
  </si>
  <si>
    <t>임유지</t>
  </si>
  <si>
    <t>스카이</t>
  </si>
  <si>
    <t>김미숙</t>
  </si>
  <si>
    <t>이은희</t>
  </si>
  <si>
    <t>제일</t>
  </si>
  <si>
    <t>백암</t>
  </si>
  <si>
    <t>신창규</t>
  </si>
  <si>
    <t>오용환</t>
  </si>
  <si>
    <t>신갈</t>
  </si>
  <si>
    <t>포곡</t>
  </si>
  <si>
    <t>석성</t>
  </si>
  <si>
    <t>이은주</t>
  </si>
  <si>
    <t>봉종현</t>
  </si>
  <si>
    <t>상미</t>
  </si>
  <si>
    <t>번호</t>
    <phoneticPr fontId="2" type="noConversion"/>
  </si>
  <si>
    <t>구성</t>
  </si>
  <si>
    <t>상현</t>
  </si>
  <si>
    <t>송전</t>
  </si>
  <si>
    <t>신동백</t>
  </si>
  <si>
    <t>중앙</t>
  </si>
  <si>
    <t>한빛</t>
  </si>
  <si>
    <t>적 요</t>
    <phoneticPr fontId="2" type="noConversion"/>
  </si>
  <si>
    <t>코트수</t>
    <phoneticPr fontId="2" type="noConversion"/>
  </si>
  <si>
    <t>30대</t>
    <phoneticPr fontId="2" type="noConversion"/>
  </si>
  <si>
    <t>40대</t>
    <phoneticPr fontId="2" type="noConversion"/>
  </si>
  <si>
    <t>50대</t>
  </si>
  <si>
    <t>50대</t>
    <phoneticPr fontId="2" type="noConversion"/>
  </si>
  <si>
    <t>60대</t>
  </si>
  <si>
    <t>60대</t>
    <phoneticPr fontId="2" type="noConversion"/>
  </si>
  <si>
    <t>요일</t>
    <phoneticPr fontId="2" type="noConversion"/>
  </si>
  <si>
    <t>구장</t>
    <phoneticPr fontId="2" type="noConversion"/>
  </si>
  <si>
    <t>팀수</t>
    <phoneticPr fontId="2" type="noConversion"/>
  </si>
  <si>
    <t>경기수</t>
    <phoneticPr fontId="2" type="noConversion"/>
  </si>
  <si>
    <t>소요</t>
    <phoneticPr fontId="2" type="noConversion"/>
  </si>
  <si>
    <t>시작</t>
    <phoneticPr fontId="2" type="noConversion"/>
  </si>
  <si>
    <t>종료</t>
    <phoneticPr fontId="2" type="noConversion"/>
  </si>
  <si>
    <t>토요일</t>
    <phoneticPr fontId="2" type="noConversion"/>
  </si>
  <si>
    <t>종합</t>
    <phoneticPr fontId="2" type="noConversion"/>
  </si>
  <si>
    <t>처인</t>
    <phoneticPr fontId="2" type="noConversion"/>
  </si>
  <si>
    <t>일요일</t>
    <phoneticPr fontId="2" type="noConversion"/>
  </si>
  <si>
    <t>개회식포함</t>
    <phoneticPr fontId="2" type="noConversion"/>
  </si>
  <si>
    <t>자강</t>
    <phoneticPr fontId="2" type="noConversion"/>
  </si>
  <si>
    <t>없음</t>
    <phoneticPr fontId="2" type="noConversion"/>
  </si>
  <si>
    <t>A</t>
    <phoneticPr fontId="2" type="noConversion"/>
  </si>
  <si>
    <t>초심</t>
    <phoneticPr fontId="2" type="noConversion"/>
  </si>
  <si>
    <t>주  소</t>
    <phoneticPr fontId="2" type="noConversion"/>
  </si>
  <si>
    <t>토-종합</t>
    <phoneticPr fontId="2" type="noConversion"/>
  </si>
  <si>
    <t>일-종합</t>
    <phoneticPr fontId="2" type="noConversion"/>
  </si>
  <si>
    <t>용인시 처인구 경안천로 76(마평동)용인시실내체육관</t>
    <phoneticPr fontId="2" type="noConversion"/>
  </si>
  <si>
    <t>토요일 - 처인구장</t>
    <phoneticPr fontId="2" type="noConversion"/>
  </si>
  <si>
    <t>용인시 처인구 동부로 144(운학동)처인구배드미턴경기장</t>
    <phoneticPr fontId="2" type="noConversion"/>
  </si>
  <si>
    <t>&lt;종목별 참가팀수&gt;</t>
    <phoneticPr fontId="2" type="noConversion"/>
  </si>
  <si>
    <t>급수</t>
  </si>
  <si>
    <t>통합</t>
    <phoneticPr fontId="2" type="noConversion"/>
  </si>
  <si>
    <t>2016 제16회 용인시·경인일보배 전국생활체육 오픈 배드민턴대회(2016.5.21~22)</t>
    <phoneticPr fontId="13" type="noConversion"/>
  </si>
  <si>
    <t>통합</t>
    <phoneticPr fontId="2" type="noConversion"/>
  </si>
  <si>
    <t>범례</t>
    <phoneticPr fontId="2" type="noConversion"/>
  </si>
  <si>
    <t>&lt;종목별 경기일정 및 장소&gt;</t>
    <phoneticPr fontId="2" type="noConversion"/>
  </si>
  <si>
    <t>계</t>
    <phoneticPr fontId="2" type="noConversion"/>
  </si>
  <si>
    <t>소속별 티셔츠 지급수량 (가나다순)</t>
    <phoneticPr fontId="2" type="noConversion"/>
  </si>
  <si>
    <t>남복</t>
    <phoneticPr fontId="2" type="noConversion"/>
  </si>
  <si>
    <t>여복</t>
    <phoneticPr fontId="2" type="noConversion"/>
  </si>
  <si>
    <t>혼복</t>
    <phoneticPr fontId="2" type="noConversion"/>
  </si>
  <si>
    <t>소속별 참가팀수 (가나다순)</t>
    <phoneticPr fontId="2" type="noConversion"/>
  </si>
  <si>
    <t>자강</t>
    <phoneticPr fontId="2" type="noConversion"/>
  </si>
  <si>
    <t>A</t>
    <phoneticPr fontId="2" type="noConversion"/>
  </si>
  <si>
    <t>B</t>
    <phoneticPr fontId="2" type="noConversion"/>
  </si>
  <si>
    <t>C</t>
    <phoneticPr fontId="2" type="noConversion"/>
  </si>
  <si>
    <t>D</t>
    <phoneticPr fontId="2" type="noConversion"/>
  </si>
  <si>
    <t>D1</t>
    <phoneticPr fontId="2" type="noConversion"/>
  </si>
  <si>
    <t>초심</t>
    <phoneticPr fontId="2" type="noConversion"/>
  </si>
  <si>
    <t>30대</t>
    <phoneticPr fontId="2" type="noConversion"/>
  </si>
  <si>
    <t>40대</t>
    <phoneticPr fontId="2" type="noConversion"/>
  </si>
  <si>
    <t>50대</t>
    <phoneticPr fontId="2" type="noConversion"/>
  </si>
  <si>
    <t>60대</t>
    <phoneticPr fontId="2" type="noConversion"/>
  </si>
  <si>
    <t>남 95</t>
  </si>
  <si>
    <t>남 95</t>
    <phoneticPr fontId="2" type="noConversion"/>
  </si>
  <si>
    <t>남100</t>
  </si>
  <si>
    <t>남100</t>
    <phoneticPr fontId="2" type="noConversion"/>
  </si>
  <si>
    <t>남105</t>
  </si>
  <si>
    <t>남105</t>
    <phoneticPr fontId="2" type="noConversion"/>
  </si>
  <si>
    <t>남110</t>
  </si>
  <si>
    <t>남110</t>
    <phoneticPr fontId="2" type="noConversion"/>
  </si>
  <si>
    <t>여 85</t>
  </si>
  <si>
    <t>여 85</t>
    <phoneticPr fontId="2" type="noConversion"/>
  </si>
  <si>
    <t>여 90</t>
  </si>
  <si>
    <t>여 90</t>
    <phoneticPr fontId="2" type="noConversion"/>
  </si>
  <si>
    <t>여 95</t>
  </si>
  <si>
    <t>여 95</t>
    <phoneticPr fontId="2" type="noConversion"/>
  </si>
  <si>
    <t>여100</t>
  </si>
  <si>
    <t>여100</t>
    <phoneticPr fontId="2" type="noConversion"/>
  </si>
  <si>
    <t>보라</t>
  </si>
  <si>
    <t>계</t>
    <phoneticPr fontId="2" type="noConversion"/>
  </si>
  <si>
    <t>연락처</t>
    <phoneticPr fontId="2" type="noConversion"/>
  </si>
  <si>
    <t>금액</t>
    <phoneticPr fontId="2" type="noConversion"/>
  </si>
  <si>
    <t>대표자</t>
    <phoneticPr fontId="2" type="noConversion"/>
  </si>
  <si>
    <t>적요</t>
    <phoneticPr fontId="2" type="noConversion"/>
  </si>
  <si>
    <t>소속별 참가비</t>
    <phoneticPr fontId="2" type="noConversion"/>
  </si>
  <si>
    <t>30대</t>
  </si>
  <si>
    <t>40대</t>
  </si>
  <si>
    <t>초심</t>
  </si>
  <si>
    <t>검은팀</t>
  </si>
  <si>
    <t>김민혁</t>
  </si>
  <si>
    <t>최성민</t>
  </si>
  <si>
    <t>구오</t>
  </si>
  <si>
    <t>김우재</t>
  </si>
  <si>
    <t>내정</t>
  </si>
  <si>
    <t>최윤정</t>
  </si>
  <si>
    <t>늘푸른</t>
  </si>
  <si>
    <t>심춘수</t>
  </si>
  <si>
    <t>김수동</t>
  </si>
  <si>
    <t>대진</t>
  </si>
  <si>
    <t>최복순</t>
  </si>
  <si>
    <t>더블에잇</t>
  </si>
  <si>
    <t>문승종</t>
  </si>
  <si>
    <t>원아라</t>
  </si>
  <si>
    <t>민턴민턴</t>
  </si>
  <si>
    <t>윤동현</t>
  </si>
  <si>
    <t>부천송내</t>
  </si>
  <si>
    <t>양인순</t>
  </si>
  <si>
    <t>서농</t>
  </si>
  <si>
    <t>박준하</t>
  </si>
  <si>
    <t>황상공</t>
  </si>
  <si>
    <t>정해근</t>
  </si>
  <si>
    <t>셔틀콕</t>
  </si>
  <si>
    <t>최정규</t>
  </si>
  <si>
    <t>유창일</t>
  </si>
  <si>
    <t>김승중</t>
  </si>
  <si>
    <t>백웅민</t>
  </si>
  <si>
    <t>양노석</t>
  </si>
  <si>
    <t>여성연맹</t>
  </si>
  <si>
    <t>조희정</t>
  </si>
  <si>
    <t>오산광성</t>
  </si>
  <si>
    <t>이경미</t>
  </si>
  <si>
    <t>서명규</t>
  </si>
  <si>
    <t>이천아리</t>
  </si>
  <si>
    <t>서인성</t>
  </si>
  <si>
    <t>인천부평</t>
  </si>
  <si>
    <t>최준호</t>
  </si>
  <si>
    <t>천안성정</t>
  </si>
  <si>
    <t>송재홍</t>
  </si>
  <si>
    <t>테크니스</t>
  </si>
  <si>
    <t>팀스매시</t>
  </si>
  <si>
    <t>장정수</t>
  </si>
  <si>
    <t>최윤미</t>
  </si>
  <si>
    <t>조영빈</t>
  </si>
  <si>
    <t>엄미화</t>
  </si>
  <si>
    <t>하헌주</t>
  </si>
  <si>
    <t>박미례</t>
  </si>
  <si>
    <t>임진성</t>
  </si>
  <si>
    <t>이슬</t>
  </si>
  <si>
    <t>홍자현</t>
  </si>
  <si>
    <t>유덕례</t>
  </si>
  <si>
    <t>이  랑</t>
  </si>
  <si>
    <t>정재욱</t>
  </si>
  <si>
    <t>박호영</t>
  </si>
  <si>
    <t>장상준</t>
  </si>
  <si>
    <t>차영민</t>
  </si>
  <si>
    <t>김기태</t>
  </si>
  <si>
    <t>국영옥</t>
  </si>
  <si>
    <t>김수정</t>
  </si>
  <si>
    <t>이상무</t>
  </si>
  <si>
    <t>조현숙</t>
  </si>
  <si>
    <t>이재호</t>
  </si>
  <si>
    <t>양병선</t>
  </si>
  <si>
    <t>권영철</t>
  </si>
  <si>
    <t>김진철</t>
  </si>
  <si>
    <t>엄세미</t>
  </si>
  <si>
    <t>최유리</t>
  </si>
  <si>
    <t>송강호</t>
  </si>
  <si>
    <t>오경섭</t>
  </si>
  <si>
    <t>최두식</t>
  </si>
  <si>
    <t>마키</t>
  </si>
  <si>
    <t>주장민턴</t>
  </si>
  <si>
    <t>김영주</t>
  </si>
  <si>
    <t>우정</t>
  </si>
  <si>
    <t>이인호</t>
  </si>
  <si>
    <t>김환석</t>
  </si>
  <si>
    <t>정남</t>
  </si>
  <si>
    <t>전일권</t>
  </si>
  <si>
    <t>유승완</t>
  </si>
  <si>
    <t>윤형기</t>
  </si>
  <si>
    <t>북내</t>
  </si>
  <si>
    <t>현한주</t>
  </si>
  <si>
    <t>한규웅</t>
  </si>
  <si>
    <t>김영국</t>
  </si>
  <si>
    <t>아미</t>
  </si>
  <si>
    <t>이강원</t>
  </si>
  <si>
    <t>서운석</t>
  </si>
  <si>
    <t>채영철</t>
  </si>
  <si>
    <t>최정웅</t>
  </si>
  <si>
    <t>나래울</t>
  </si>
  <si>
    <t>김현자</t>
  </si>
  <si>
    <t>이진숙</t>
  </si>
  <si>
    <t>서경덕</t>
  </si>
  <si>
    <t>박용욱</t>
  </si>
  <si>
    <t>임장성</t>
  </si>
  <si>
    <t>김기석</t>
  </si>
  <si>
    <t>이영주</t>
  </si>
  <si>
    <t>장혜숙</t>
  </si>
  <si>
    <t>정순진</t>
  </si>
  <si>
    <t>정길호</t>
  </si>
  <si>
    <t>김대호</t>
  </si>
  <si>
    <t>이용재</t>
  </si>
  <si>
    <t>이주희</t>
  </si>
  <si>
    <t>김용규</t>
  </si>
  <si>
    <t>유상현</t>
  </si>
  <si>
    <t>조형수</t>
  </si>
  <si>
    <t>장용남</t>
  </si>
  <si>
    <t>박상국</t>
  </si>
  <si>
    <t>김대준</t>
  </si>
  <si>
    <t>김주열</t>
  </si>
  <si>
    <t>송은영</t>
  </si>
  <si>
    <t>홍수미</t>
  </si>
  <si>
    <t>허봉훈</t>
  </si>
  <si>
    <t>D1</t>
  </si>
  <si>
    <t>통합</t>
  </si>
  <si>
    <t>자강</t>
  </si>
  <si>
    <t>갈뫼</t>
  </si>
  <si>
    <t>광교</t>
  </si>
  <si>
    <t>기흥</t>
  </si>
  <si>
    <t>라온</t>
  </si>
  <si>
    <t>석현</t>
  </si>
  <si>
    <t>송담</t>
  </si>
  <si>
    <t>열린</t>
  </si>
  <si>
    <t>참가팀</t>
    <phoneticPr fontId="2" type="noConversion"/>
  </si>
  <si>
    <t>RMB</t>
  </si>
  <si>
    <t>개인</t>
  </si>
  <si>
    <t>광스턴</t>
  </si>
  <si>
    <t>대원</t>
  </si>
  <si>
    <t>디아애</t>
  </si>
  <si>
    <t>레벨업</t>
  </si>
  <si>
    <t>북샘</t>
  </si>
  <si>
    <t>삼성</t>
  </si>
  <si>
    <t>서경</t>
  </si>
  <si>
    <t>서울</t>
  </si>
  <si>
    <t>성남</t>
  </si>
  <si>
    <t>속초하이</t>
  </si>
  <si>
    <t>수지</t>
  </si>
  <si>
    <t>에이스</t>
  </si>
  <si>
    <t>오산센터</t>
  </si>
  <si>
    <t>용인티처</t>
  </si>
  <si>
    <t>용인ACE</t>
  </si>
  <si>
    <t>용인에이</t>
  </si>
  <si>
    <t>원더우먼</t>
  </si>
  <si>
    <t>위너스</t>
  </si>
  <si>
    <t>위시티</t>
  </si>
  <si>
    <t>이천클럽</t>
  </si>
  <si>
    <t>점프</t>
  </si>
  <si>
    <t>플리트</t>
  </si>
  <si>
    <t>행복한</t>
  </si>
  <si>
    <t>사리울</t>
  </si>
  <si>
    <t>소계</t>
    <phoneticPr fontId="2" type="noConversion"/>
  </si>
  <si>
    <t>&lt;소속별 참가팀수&gt;</t>
    <phoneticPr fontId="2" type="noConversion"/>
  </si>
  <si>
    <t>한홍섭</t>
  </si>
  <si>
    <t>송성근</t>
  </si>
  <si>
    <t>이광정</t>
  </si>
  <si>
    <t>전성룡</t>
  </si>
  <si>
    <t>유관석</t>
  </si>
  <si>
    <t>이정규</t>
  </si>
  <si>
    <t>박기영</t>
  </si>
  <si>
    <t>김진</t>
  </si>
  <si>
    <t>김윤석</t>
  </si>
  <si>
    <t>이상백</t>
  </si>
  <si>
    <t>강승구</t>
  </si>
  <si>
    <t>허영석</t>
  </si>
  <si>
    <t>주선남</t>
  </si>
  <si>
    <t>강현주</t>
  </si>
  <si>
    <t>이현주</t>
  </si>
  <si>
    <t>김창환</t>
  </si>
  <si>
    <t>이종경</t>
  </si>
  <si>
    <t>김미옥</t>
  </si>
  <si>
    <t>최정민</t>
  </si>
  <si>
    <t>홍성욱</t>
  </si>
  <si>
    <t>양지훈</t>
  </si>
  <si>
    <t>송혜은</t>
  </si>
  <si>
    <t>문지영</t>
  </si>
  <si>
    <t>주호선</t>
  </si>
  <si>
    <t>유영미</t>
  </si>
  <si>
    <t>유상열</t>
  </si>
  <si>
    <t>정부근</t>
  </si>
  <si>
    <t>조경애</t>
  </si>
  <si>
    <t>이귀임</t>
  </si>
  <si>
    <t>이규창</t>
  </si>
  <si>
    <t>성용식</t>
  </si>
  <si>
    <t>우완규</t>
  </si>
  <si>
    <t>이원태</t>
  </si>
  <si>
    <t>김영삼</t>
  </si>
  <si>
    <t>이용선</t>
  </si>
  <si>
    <t>문종두</t>
  </si>
  <si>
    <t>홍성천</t>
  </si>
  <si>
    <t>임영관</t>
  </si>
  <si>
    <t>임장혁</t>
  </si>
  <si>
    <t>오세운</t>
  </si>
  <si>
    <t>김동영</t>
  </si>
  <si>
    <t>이경화</t>
  </si>
  <si>
    <t>김태일</t>
  </si>
  <si>
    <t>박현민</t>
  </si>
  <si>
    <t>손은정</t>
  </si>
  <si>
    <t>박미경</t>
  </si>
  <si>
    <t>김경희</t>
  </si>
  <si>
    <t>신지연</t>
  </si>
  <si>
    <t>김한나</t>
  </si>
  <si>
    <t>조재야</t>
  </si>
  <si>
    <t>이승연</t>
  </si>
  <si>
    <t>이학원</t>
  </si>
  <si>
    <t>박혜란</t>
  </si>
  <si>
    <t>최명옥</t>
  </si>
  <si>
    <t>남은정</t>
  </si>
  <si>
    <t>김수영</t>
  </si>
  <si>
    <t>정유진</t>
  </si>
  <si>
    <t>박래경</t>
  </si>
  <si>
    <t>김송현</t>
  </si>
  <si>
    <t>조금자</t>
  </si>
  <si>
    <t>김정단</t>
  </si>
  <si>
    <t>박경희</t>
  </si>
  <si>
    <t>이영순</t>
  </si>
  <si>
    <t>박찬용</t>
  </si>
  <si>
    <t>신민철</t>
  </si>
  <si>
    <t>박상규</t>
  </si>
  <si>
    <t>강정규</t>
  </si>
  <si>
    <t>정홍준</t>
  </si>
  <si>
    <t>이준봉</t>
  </si>
  <si>
    <t>서혜정</t>
  </si>
  <si>
    <t>홍성숙</t>
  </si>
  <si>
    <t>권대원</t>
  </si>
  <si>
    <t>이영숙</t>
  </si>
  <si>
    <t>김지연</t>
  </si>
  <si>
    <t>김태준</t>
  </si>
  <si>
    <t>심인섭</t>
  </si>
  <si>
    <t>강경주</t>
  </si>
  <si>
    <t>정승원</t>
  </si>
  <si>
    <t>김대영</t>
  </si>
  <si>
    <t>이정환</t>
  </si>
  <si>
    <t>이삼현</t>
  </si>
  <si>
    <t>심종섭</t>
  </si>
  <si>
    <t>허순자</t>
  </si>
  <si>
    <t>이순복</t>
  </si>
  <si>
    <t>강민아</t>
  </si>
  <si>
    <t>최순희</t>
  </si>
  <si>
    <t>이완실</t>
  </si>
  <si>
    <t>안효숙</t>
  </si>
  <si>
    <t>배범근</t>
  </si>
  <si>
    <t>이준희</t>
  </si>
  <si>
    <t>조명훈</t>
  </si>
  <si>
    <t>김중원</t>
  </si>
  <si>
    <t>조성상</t>
  </si>
  <si>
    <t>김용문</t>
  </si>
  <si>
    <t>김정근</t>
  </si>
  <si>
    <t>임지혜</t>
  </si>
  <si>
    <t>한점식</t>
  </si>
  <si>
    <t>박진한</t>
  </si>
  <si>
    <t>임영교</t>
  </si>
  <si>
    <t>이선대</t>
  </si>
  <si>
    <t>노정군</t>
  </si>
  <si>
    <t>주사중</t>
  </si>
  <si>
    <t>이기열</t>
  </si>
  <si>
    <t>김화섭</t>
  </si>
  <si>
    <t>조갑진</t>
  </si>
  <si>
    <t>공석원</t>
  </si>
  <si>
    <t>조중현</t>
  </si>
  <si>
    <t>김익대</t>
  </si>
  <si>
    <t>박영록</t>
  </si>
  <si>
    <t>윤길중</t>
  </si>
  <si>
    <t>백승욱</t>
  </si>
  <si>
    <t>우종원</t>
  </si>
  <si>
    <t>최한주</t>
  </si>
  <si>
    <t>김지훈</t>
  </si>
  <si>
    <t>정학수</t>
  </si>
  <si>
    <t>이성원</t>
  </si>
  <si>
    <t>김현용</t>
  </si>
  <si>
    <t>이근영</t>
  </si>
  <si>
    <t>이철우</t>
  </si>
  <si>
    <t>이동훈</t>
  </si>
  <si>
    <t>최승락</t>
  </si>
  <si>
    <t>강신균</t>
  </si>
  <si>
    <t>박주현</t>
  </si>
  <si>
    <t>박선영</t>
  </si>
  <si>
    <t>김정은</t>
  </si>
  <si>
    <t>박정원</t>
  </si>
  <si>
    <t>이선경</t>
  </si>
  <si>
    <t>차혜숙</t>
  </si>
  <si>
    <t>신영오</t>
  </si>
  <si>
    <t>신연자</t>
  </si>
  <si>
    <t>안은정</t>
  </si>
  <si>
    <t xml:space="preserve"> 김혜선</t>
  </si>
  <si>
    <t>김보리</t>
  </si>
  <si>
    <t>권가희</t>
  </si>
  <si>
    <t>박수진</t>
  </si>
  <si>
    <t>정혜연</t>
  </si>
  <si>
    <t>배현정</t>
  </si>
  <si>
    <t>최수용</t>
  </si>
  <si>
    <t>김명현</t>
  </si>
  <si>
    <t>최수빈</t>
  </si>
  <si>
    <t>윤석</t>
  </si>
  <si>
    <t>우명순</t>
  </si>
  <si>
    <t>전백선</t>
  </si>
  <si>
    <t>김영선</t>
  </si>
  <si>
    <t>박란아</t>
  </si>
  <si>
    <t>송선미</t>
  </si>
  <si>
    <t>김여라</t>
  </si>
  <si>
    <t>김인숙</t>
  </si>
  <si>
    <t>김명심</t>
  </si>
  <si>
    <t>홍란아</t>
  </si>
  <si>
    <t>김화성</t>
  </si>
  <si>
    <t>심혜연</t>
  </si>
  <si>
    <t>정현숙</t>
  </si>
  <si>
    <t>이은경</t>
  </si>
  <si>
    <t>권인숙</t>
  </si>
  <si>
    <t>임해영</t>
  </si>
  <si>
    <t>김경옥</t>
  </si>
  <si>
    <t>정운하</t>
  </si>
  <si>
    <t>이문주</t>
  </si>
  <si>
    <t>차은희</t>
  </si>
  <si>
    <t>윤혜진</t>
  </si>
  <si>
    <t>전소영</t>
  </si>
  <si>
    <t>오미영</t>
  </si>
  <si>
    <t>김양진</t>
  </si>
  <si>
    <t>문희지</t>
  </si>
  <si>
    <t>이형남</t>
  </si>
  <si>
    <t>송종순</t>
  </si>
  <si>
    <t>정근화</t>
  </si>
  <si>
    <t>표초은</t>
  </si>
  <si>
    <t>홍란화</t>
  </si>
  <si>
    <t>이형우</t>
  </si>
  <si>
    <t>황은숙</t>
  </si>
  <si>
    <t>문경순</t>
  </si>
  <si>
    <t>심보현</t>
  </si>
  <si>
    <t>신용주</t>
  </si>
  <si>
    <t>김윤기</t>
  </si>
  <si>
    <t>김복성</t>
  </si>
  <si>
    <t>전희수</t>
  </si>
  <si>
    <t>정지혜</t>
  </si>
  <si>
    <t>박재우</t>
  </si>
  <si>
    <t>강민희</t>
  </si>
  <si>
    <t>이향숙</t>
  </si>
  <si>
    <t>이원주</t>
  </si>
  <si>
    <t>이창영</t>
  </si>
  <si>
    <t>이해숙</t>
  </si>
  <si>
    <t>김영순</t>
  </si>
  <si>
    <t>이우대</t>
  </si>
  <si>
    <t>조대식</t>
  </si>
  <si>
    <t>이순애</t>
  </si>
  <si>
    <t>정상희</t>
  </si>
  <si>
    <t>금계숙</t>
  </si>
  <si>
    <t>장진익</t>
  </si>
  <si>
    <t>조난영</t>
  </si>
  <si>
    <t>이나영</t>
  </si>
  <si>
    <t>임병석</t>
  </si>
  <si>
    <t>고인국</t>
  </si>
  <si>
    <t>이창표</t>
  </si>
  <si>
    <t>조병한</t>
  </si>
  <si>
    <t>김동혁</t>
  </si>
  <si>
    <t>최낙윤</t>
  </si>
  <si>
    <t>구영우</t>
  </si>
  <si>
    <t>김성호</t>
  </si>
  <si>
    <t>임동주</t>
  </si>
  <si>
    <t>장철웅</t>
  </si>
  <si>
    <t>이순길</t>
  </si>
  <si>
    <t>유병운</t>
  </si>
  <si>
    <t>이상우</t>
  </si>
  <si>
    <t>김영노</t>
  </si>
  <si>
    <t>홍유나</t>
  </si>
  <si>
    <t>이기순</t>
  </si>
  <si>
    <t>양귀임</t>
  </si>
  <si>
    <t>이정열</t>
  </si>
  <si>
    <t>최명숙</t>
  </si>
  <si>
    <t>이후경</t>
  </si>
  <si>
    <t>구필완</t>
  </si>
  <si>
    <t>남명숙</t>
  </si>
  <si>
    <t>임희상</t>
  </si>
  <si>
    <t>박동현</t>
  </si>
  <si>
    <t>김재우</t>
  </si>
  <si>
    <t>김주연</t>
  </si>
  <si>
    <t>정혁진</t>
  </si>
  <si>
    <t>김중현</t>
  </si>
  <si>
    <t>김동휘</t>
  </si>
  <si>
    <t>김민기</t>
  </si>
  <si>
    <t>김광식</t>
  </si>
  <si>
    <t>김용남</t>
  </si>
  <si>
    <t>이원준</t>
  </si>
  <si>
    <t>박태민</t>
  </si>
  <si>
    <t>엄용철</t>
  </si>
  <si>
    <t>최동환</t>
  </si>
  <si>
    <t>김해룡</t>
  </si>
  <si>
    <t>장희세</t>
  </si>
  <si>
    <t>이미영</t>
  </si>
  <si>
    <t>박옥하</t>
  </si>
  <si>
    <t>이정숙</t>
  </si>
  <si>
    <t>이정우</t>
  </si>
  <si>
    <t>최순혁</t>
  </si>
  <si>
    <t>송재용</t>
  </si>
  <si>
    <t>김성주</t>
  </si>
  <si>
    <t>유충렬</t>
  </si>
  <si>
    <t>고영수</t>
  </si>
  <si>
    <t>김도연</t>
  </si>
  <si>
    <t>강효정</t>
  </si>
  <si>
    <t>배수미</t>
  </si>
  <si>
    <t>안유림</t>
  </si>
  <si>
    <t>권혜경</t>
  </si>
  <si>
    <t>유진규</t>
  </si>
  <si>
    <t>강현묵</t>
  </si>
  <si>
    <t>구향미</t>
  </si>
  <si>
    <t>김미나</t>
  </si>
  <si>
    <t>송영숙</t>
  </si>
  <si>
    <t>마혜선</t>
  </si>
  <si>
    <t>박정훈</t>
  </si>
  <si>
    <t>김태현</t>
  </si>
  <si>
    <t>최태영</t>
  </si>
  <si>
    <t>이성대</t>
  </si>
  <si>
    <t>이승훈</t>
  </si>
  <si>
    <t>박점성</t>
  </si>
  <si>
    <t>이하영</t>
  </si>
  <si>
    <t>김일주</t>
  </si>
  <si>
    <t>김성욱</t>
  </si>
  <si>
    <t>이은진</t>
  </si>
  <si>
    <t>정승필</t>
  </si>
  <si>
    <t>권기상</t>
  </si>
  <si>
    <t>김덕진</t>
  </si>
  <si>
    <t>박상근</t>
  </si>
  <si>
    <t>백현준</t>
  </si>
  <si>
    <t>천정환</t>
  </si>
  <si>
    <t>임성용</t>
  </si>
  <si>
    <t>문인종</t>
  </si>
  <si>
    <t>이상원</t>
  </si>
  <si>
    <t>신용섭</t>
  </si>
  <si>
    <t>황인호</t>
  </si>
  <si>
    <t>김문섭</t>
  </si>
  <si>
    <t>범진</t>
  </si>
  <si>
    <t>임동명</t>
  </si>
  <si>
    <t>배진현</t>
  </si>
  <si>
    <t>김성태</t>
  </si>
  <si>
    <t>황세환</t>
  </si>
  <si>
    <t>이명현</t>
  </si>
  <si>
    <t>이유수</t>
  </si>
  <si>
    <t>김경수</t>
  </si>
  <si>
    <t>허창석</t>
  </si>
  <si>
    <t>김경호</t>
  </si>
  <si>
    <t>박희성</t>
  </si>
  <si>
    <t>박대규</t>
  </si>
  <si>
    <t>박만길</t>
  </si>
  <si>
    <t>김용태</t>
  </si>
  <si>
    <t>김진성</t>
  </si>
  <si>
    <t>이병일</t>
  </si>
  <si>
    <t>김경태</t>
  </si>
  <si>
    <t>이광열</t>
  </si>
  <si>
    <t>황준식</t>
  </si>
  <si>
    <t>강영범</t>
  </si>
  <si>
    <t>이세화</t>
  </si>
  <si>
    <t>감일주</t>
  </si>
  <si>
    <t>서승화</t>
  </si>
  <si>
    <t>진효종</t>
  </si>
  <si>
    <t>이지혜</t>
  </si>
  <si>
    <t>엄희숙</t>
  </si>
  <si>
    <t>심하림</t>
  </si>
  <si>
    <t>고경아</t>
  </si>
  <si>
    <t>박선경</t>
  </si>
  <si>
    <t>박경선</t>
  </si>
  <si>
    <t>박은주</t>
  </si>
  <si>
    <t>정현경</t>
  </si>
  <si>
    <t>안종순</t>
  </si>
  <si>
    <t>김서영</t>
  </si>
  <si>
    <t>박상무</t>
  </si>
  <si>
    <t>장정만</t>
  </si>
  <si>
    <t>김미정</t>
  </si>
  <si>
    <t>안한진</t>
  </si>
  <si>
    <t>권현수</t>
  </si>
  <si>
    <t>이지영</t>
  </si>
  <si>
    <t>김수진</t>
  </si>
  <si>
    <t>나선화</t>
  </si>
  <si>
    <t>박희은</t>
  </si>
  <si>
    <t>박해영</t>
  </si>
  <si>
    <t>박소현</t>
  </si>
  <si>
    <t>박경란</t>
  </si>
  <si>
    <t>유현지</t>
  </si>
  <si>
    <t>강선아</t>
  </si>
  <si>
    <t>정영</t>
  </si>
  <si>
    <t>최아름</t>
  </si>
  <si>
    <t>김은지</t>
  </si>
  <si>
    <t>홍수정</t>
  </si>
  <si>
    <t>박민지</t>
  </si>
  <si>
    <t>유지혜</t>
  </si>
  <si>
    <t>오슬기</t>
  </si>
  <si>
    <t>안유진</t>
  </si>
  <si>
    <t>최혜진</t>
  </si>
  <si>
    <t>김난희</t>
  </si>
  <si>
    <t>김성경</t>
  </si>
  <si>
    <t>남윤정</t>
  </si>
  <si>
    <t>김해연</t>
  </si>
  <si>
    <t>이환임</t>
  </si>
  <si>
    <t>김광수</t>
  </si>
  <si>
    <t>박인주</t>
  </si>
  <si>
    <t>김회중</t>
  </si>
  <si>
    <t>정승혁</t>
  </si>
  <si>
    <t>정대혁</t>
  </si>
  <si>
    <t>김중겸</t>
  </si>
  <si>
    <t>유상연</t>
  </si>
  <si>
    <t>김홍춘</t>
  </si>
  <si>
    <t>임형재</t>
  </si>
  <si>
    <t>서한일</t>
  </si>
  <si>
    <t>김태정</t>
  </si>
  <si>
    <t>최준영</t>
  </si>
  <si>
    <t>성창민</t>
  </si>
  <si>
    <t>배한규</t>
  </si>
  <si>
    <t>이영재</t>
  </si>
  <si>
    <t>김수형</t>
  </si>
  <si>
    <t>조성준</t>
  </si>
  <si>
    <t>신우원</t>
  </si>
  <si>
    <t>선성수</t>
  </si>
  <si>
    <t>배원식</t>
  </si>
  <si>
    <t>강성훈</t>
  </si>
  <si>
    <t>양승희</t>
  </si>
  <si>
    <t>양유진</t>
  </si>
  <si>
    <t>서유종</t>
  </si>
  <si>
    <t>유시종</t>
  </si>
  <si>
    <t>임재순</t>
  </si>
  <si>
    <t>김송민</t>
  </si>
  <si>
    <t>서종영</t>
  </si>
  <si>
    <t>박성균</t>
  </si>
  <si>
    <t>하양수</t>
  </si>
  <si>
    <t>신정미</t>
  </si>
  <si>
    <t>김주희</t>
  </si>
  <si>
    <t>이나리</t>
  </si>
  <si>
    <t>김수현</t>
  </si>
  <si>
    <t>정현미</t>
  </si>
  <si>
    <t>강선화</t>
  </si>
  <si>
    <t>박은지</t>
  </si>
  <si>
    <t>나혜윤</t>
  </si>
  <si>
    <t>임수영</t>
  </si>
  <si>
    <t>김삼현</t>
  </si>
  <si>
    <t>김연호</t>
  </si>
  <si>
    <t>정영희</t>
  </si>
  <si>
    <t>신경배</t>
  </si>
  <si>
    <t>소재홍</t>
  </si>
  <si>
    <t>조영환</t>
  </si>
  <si>
    <t>최봉근</t>
  </si>
  <si>
    <t>박순현</t>
  </si>
  <si>
    <t>박재호</t>
  </si>
  <si>
    <t>김지삼</t>
  </si>
  <si>
    <t>신희문</t>
  </si>
  <si>
    <t>박창순</t>
  </si>
  <si>
    <t>윤수진</t>
  </si>
  <si>
    <t>임성재</t>
  </si>
  <si>
    <t>박홍숙</t>
  </si>
  <si>
    <t>윤미연</t>
  </si>
  <si>
    <t>유주연</t>
  </si>
  <si>
    <t>현선양</t>
  </si>
  <si>
    <t>이혜영</t>
  </si>
  <si>
    <t>서도진</t>
  </si>
  <si>
    <t>백미향</t>
  </si>
  <si>
    <t>조경원</t>
  </si>
  <si>
    <t>허순구</t>
  </si>
  <si>
    <t>최인순</t>
  </si>
  <si>
    <t>소속</t>
    <phoneticPr fontId="2" type="noConversion"/>
  </si>
  <si>
    <t>이름1</t>
    <phoneticPr fontId="2" type="noConversion"/>
  </si>
  <si>
    <t>사이즈1</t>
    <phoneticPr fontId="2" type="noConversion"/>
  </si>
  <si>
    <t>이름2</t>
    <phoneticPr fontId="2" type="noConversion"/>
  </si>
  <si>
    <t>김수종</t>
  </si>
  <si>
    <t>원삼</t>
  </si>
  <si>
    <t>용배협소속</t>
    <phoneticPr fontId="2" type="noConversion"/>
  </si>
  <si>
    <t>전국 소속</t>
    <phoneticPr fontId="2" type="noConversion"/>
  </si>
  <si>
    <t>이은영2</t>
  </si>
  <si>
    <t>박상희</t>
  </si>
  <si>
    <t>이민주</t>
  </si>
  <si>
    <t>윤복례</t>
  </si>
  <si>
    <t>이정선</t>
  </si>
  <si>
    <t>윤인숙</t>
  </si>
  <si>
    <t>방희화</t>
  </si>
  <si>
    <t>김희성</t>
  </si>
  <si>
    <t>강혜정</t>
  </si>
  <si>
    <t>정왕진</t>
  </si>
  <si>
    <t>김지율</t>
  </si>
  <si>
    <t>최찬식</t>
  </si>
  <si>
    <t>조명희</t>
  </si>
  <si>
    <t>서일순</t>
  </si>
  <si>
    <t>40대</t>
    <phoneticPr fontId="2" type="noConversion"/>
  </si>
  <si>
    <t>강성훈</t>
    <phoneticPr fontId="2" type="noConversion"/>
  </si>
  <si>
    <t>문정숙</t>
    <phoneticPr fontId="2" type="noConversion"/>
  </si>
  <si>
    <t>정유나</t>
  </si>
  <si>
    <t>이진화</t>
  </si>
  <si>
    <t>열린</t>
    <phoneticPr fontId="2" type="noConversion"/>
  </si>
  <si>
    <t>정효진</t>
  </si>
  <si>
    <t>이오례</t>
  </si>
  <si>
    <t>신동학</t>
  </si>
  <si>
    <t>토월</t>
    <phoneticPr fontId="2" type="noConversion"/>
  </si>
  <si>
    <t>40대</t>
    <phoneticPr fontId="2" type="noConversion"/>
  </si>
  <si>
    <t>A</t>
    <phoneticPr fontId="2" type="noConversion"/>
  </si>
  <si>
    <t>윤성호</t>
    <phoneticPr fontId="2" type="noConversion"/>
  </si>
  <si>
    <t>남105</t>
    <phoneticPr fontId="2" type="noConversion"/>
  </si>
  <si>
    <t>김영자</t>
    <phoneticPr fontId="2" type="noConversion"/>
  </si>
  <si>
    <t>여 85</t>
    <phoneticPr fontId="2" type="noConversion"/>
  </si>
  <si>
    <t>이천</t>
    <phoneticPr fontId="2" type="noConversion"/>
  </si>
  <si>
    <t>한미진</t>
  </si>
  <si>
    <t>김병국</t>
  </si>
  <si>
    <t>신재영</t>
  </si>
  <si>
    <t>최선녀</t>
  </si>
  <si>
    <t>신유미</t>
  </si>
  <si>
    <t>오진희</t>
  </si>
  <si>
    <t>연옥분</t>
  </si>
  <si>
    <t>우인환</t>
  </si>
  <si>
    <t>박호준</t>
  </si>
  <si>
    <t>양영직</t>
  </si>
  <si>
    <t>광주</t>
  </si>
  <si>
    <t>권아름</t>
  </si>
  <si>
    <t>김경순</t>
  </si>
  <si>
    <t>강석조</t>
  </si>
  <si>
    <t>최성희</t>
  </si>
  <si>
    <t>진순호</t>
  </si>
  <si>
    <t>이성근</t>
  </si>
  <si>
    <t>이상철</t>
  </si>
  <si>
    <t>중앙</t>
    <phoneticPr fontId="2" type="noConversion"/>
  </si>
  <si>
    <t>드래곤64</t>
  </si>
  <si>
    <t>김종수</t>
  </si>
  <si>
    <t>박병권</t>
  </si>
  <si>
    <t>이권영</t>
  </si>
  <si>
    <t>김종량</t>
  </si>
  <si>
    <t>임국빈</t>
  </si>
  <si>
    <t>박진용</t>
  </si>
  <si>
    <t>서기숙</t>
  </si>
  <si>
    <t>나순애</t>
  </si>
  <si>
    <t>드래곤64</t>
    <phoneticPr fontId="2" type="noConversion"/>
  </si>
  <si>
    <t>광주</t>
    <phoneticPr fontId="2" type="noConversion"/>
  </si>
  <si>
    <t>드래곤64</t>
    <phoneticPr fontId="2" type="noConversion"/>
  </si>
  <si>
    <t>번개</t>
  </si>
  <si>
    <t>조원석</t>
  </si>
  <si>
    <t>정은택</t>
  </si>
  <si>
    <t>번개</t>
    <phoneticPr fontId="2" type="noConversion"/>
  </si>
  <si>
    <t>한수정</t>
  </si>
  <si>
    <t>곽선희</t>
  </si>
  <si>
    <t>김경민</t>
  </si>
  <si>
    <t>노영미</t>
  </si>
  <si>
    <t>우지혜</t>
  </si>
  <si>
    <t>이규성</t>
  </si>
  <si>
    <t>이경민</t>
  </si>
  <si>
    <t>김재성</t>
  </si>
  <si>
    <t>최준환</t>
  </si>
  <si>
    <t>한도령</t>
  </si>
  <si>
    <t>김혜숙</t>
  </si>
  <si>
    <t>김태희</t>
  </si>
  <si>
    <t>안지환</t>
  </si>
  <si>
    <t>박상원</t>
  </si>
  <si>
    <t>이상준</t>
  </si>
  <si>
    <t>강상묵</t>
  </si>
  <si>
    <t>허경</t>
  </si>
  <si>
    <t>김솔</t>
  </si>
  <si>
    <t>최지연</t>
  </si>
  <si>
    <t>김선영</t>
  </si>
  <si>
    <t>진용호</t>
  </si>
  <si>
    <t>임수철</t>
  </si>
  <si>
    <t>박주희</t>
  </si>
  <si>
    <t>서지연</t>
  </si>
  <si>
    <t>보라</t>
    <phoneticPr fontId="2" type="noConversion"/>
  </si>
  <si>
    <t>황연정</t>
  </si>
  <si>
    <t>장연정</t>
  </si>
  <si>
    <t>윤남기</t>
  </si>
  <si>
    <t>안효길</t>
  </si>
  <si>
    <t>장현묵</t>
  </si>
  <si>
    <t>허승행</t>
  </si>
  <si>
    <t>정해천</t>
  </si>
  <si>
    <t>정찬수</t>
  </si>
  <si>
    <t>임은경</t>
  </si>
  <si>
    <t>이훈1</t>
  </si>
  <si>
    <t>이정미</t>
  </si>
  <si>
    <t>박지영</t>
  </si>
  <si>
    <t>박천희</t>
  </si>
  <si>
    <t>박종배</t>
  </si>
  <si>
    <t>송형섭</t>
  </si>
  <si>
    <t>민병규</t>
  </si>
  <si>
    <t>이철용</t>
  </si>
  <si>
    <t>최창기</t>
  </si>
  <si>
    <t>상현</t>
    <phoneticPr fontId="2" type="noConversion"/>
  </si>
  <si>
    <t>박수완</t>
  </si>
  <si>
    <t>이종기</t>
  </si>
  <si>
    <t>문길래</t>
  </si>
  <si>
    <t>송희중</t>
  </si>
  <si>
    <t>최재학</t>
  </si>
  <si>
    <t>김국진</t>
  </si>
  <si>
    <t>김태식</t>
  </si>
  <si>
    <t>이윤창</t>
  </si>
  <si>
    <t>장병철</t>
  </si>
  <si>
    <t>박선호</t>
  </si>
  <si>
    <t>강민정</t>
  </si>
  <si>
    <t>박윤희</t>
  </si>
  <si>
    <t>이옥경</t>
  </si>
  <si>
    <t>정연희</t>
  </si>
  <si>
    <t>이정란</t>
  </si>
  <si>
    <t>이혜경</t>
  </si>
  <si>
    <t>김은희</t>
  </si>
  <si>
    <t>김진분</t>
  </si>
  <si>
    <t>이외경</t>
  </si>
  <si>
    <t>배현경</t>
  </si>
  <si>
    <t>노현영</t>
  </si>
  <si>
    <t>권오성</t>
  </si>
  <si>
    <t>이지은</t>
  </si>
  <si>
    <t>김영미</t>
  </si>
  <si>
    <t>김경애</t>
  </si>
  <si>
    <t>장지원</t>
  </si>
  <si>
    <t>박연우</t>
  </si>
  <si>
    <t>박연숙</t>
  </si>
  <si>
    <t>박필갑</t>
  </si>
  <si>
    <t>김병학</t>
  </si>
  <si>
    <t>이수근</t>
  </si>
  <si>
    <t>신동찬</t>
  </si>
  <si>
    <t>남동수</t>
  </si>
  <si>
    <t>강현숙</t>
  </si>
  <si>
    <t>황윤해</t>
  </si>
  <si>
    <t>이정옥</t>
  </si>
  <si>
    <t>이인순</t>
  </si>
  <si>
    <t>허진영</t>
  </si>
  <si>
    <t>박용재</t>
  </si>
  <si>
    <t>최승태</t>
  </si>
  <si>
    <t>정원삼</t>
  </si>
  <si>
    <t>이한교</t>
  </si>
  <si>
    <t>박석환</t>
  </si>
  <si>
    <t>기명수</t>
  </si>
  <si>
    <t>김용학</t>
  </si>
  <si>
    <t>이기홍</t>
  </si>
  <si>
    <t>김형래</t>
  </si>
  <si>
    <t>박운이</t>
  </si>
  <si>
    <t>박현화</t>
  </si>
  <si>
    <t>윤상구</t>
  </si>
  <si>
    <t>박우성</t>
  </si>
  <si>
    <t>이상화</t>
  </si>
  <si>
    <t>장현진</t>
  </si>
  <si>
    <t>노진숙</t>
  </si>
  <si>
    <t>안수현</t>
  </si>
  <si>
    <t>한성국</t>
  </si>
  <si>
    <t>최춘석</t>
  </si>
  <si>
    <t>오종현</t>
  </si>
  <si>
    <t>김덕수</t>
  </si>
  <si>
    <t>김령욱</t>
  </si>
  <si>
    <t>권영태</t>
  </si>
  <si>
    <t>김영진A</t>
  </si>
  <si>
    <t>전현숙</t>
  </si>
  <si>
    <t>김성일</t>
  </si>
  <si>
    <t>전경아</t>
  </si>
  <si>
    <t>안순남</t>
  </si>
  <si>
    <t>유현수</t>
  </si>
  <si>
    <t>김영훈</t>
  </si>
  <si>
    <t>이종근</t>
  </si>
  <si>
    <t>스윗민턴</t>
  </si>
  <si>
    <t xml:space="preserve"> 김은주</t>
  </si>
  <si>
    <t>연지헌</t>
  </si>
  <si>
    <t>민지원</t>
  </si>
  <si>
    <t>최아영</t>
  </si>
  <si>
    <t>김은주</t>
  </si>
  <si>
    <t>박우경</t>
  </si>
  <si>
    <t>송동수</t>
  </si>
  <si>
    <t>스윗민턴</t>
    <phoneticPr fontId="2" type="noConversion"/>
  </si>
  <si>
    <t>주성진</t>
  </si>
  <si>
    <t>위창근</t>
  </si>
  <si>
    <t>한명우</t>
  </si>
  <si>
    <t>박규태</t>
  </si>
  <si>
    <t>이승호</t>
  </si>
  <si>
    <t>임창한</t>
  </si>
  <si>
    <t>유병현</t>
  </si>
  <si>
    <t>김영술</t>
  </si>
  <si>
    <t>박기홍</t>
  </si>
  <si>
    <t>성동준</t>
  </si>
  <si>
    <t>김판수</t>
  </si>
  <si>
    <t>박상섭</t>
  </si>
  <si>
    <t>김진영</t>
  </si>
  <si>
    <t>김동숙</t>
  </si>
  <si>
    <t>박봉훈</t>
  </si>
  <si>
    <t>최승훈</t>
  </si>
  <si>
    <t>남상진</t>
  </si>
  <si>
    <t>박영희</t>
  </si>
  <si>
    <t>장종학</t>
  </si>
  <si>
    <t>김효섭</t>
  </si>
  <si>
    <t>석현</t>
    <phoneticPr fontId="2" type="noConversion"/>
  </si>
  <si>
    <t>임형찬</t>
  </si>
  <si>
    <t>김정진</t>
  </si>
  <si>
    <t>정오주</t>
  </si>
  <si>
    <t>송재호</t>
  </si>
  <si>
    <t>손기영</t>
  </si>
  <si>
    <t>김용수</t>
  </si>
  <si>
    <t>강덕만</t>
  </si>
  <si>
    <t>이경철</t>
  </si>
  <si>
    <t>여미예</t>
  </si>
  <si>
    <t>김선옥</t>
  </si>
  <si>
    <t>박영미</t>
  </si>
  <si>
    <t>최병길</t>
  </si>
  <si>
    <t>정재홍</t>
  </si>
  <si>
    <t>손윤기</t>
  </si>
  <si>
    <t>이종석</t>
  </si>
  <si>
    <t>김호수</t>
  </si>
  <si>
    <t>차재풍</t>
  </si>
  <si>
    <t>박태훈</t>
  </si>
  <si>
    <t>김건수</t>
  </si>
  <si>
    <t>최명화</t>
  </si>
  <si>
    <t>오한나</t>
  </si>
  <si>
    <t>고우</t>
    <phoneticPr fontId="2" type="noConversion"/>
  </si>
  <si>
    <t>최귀필</t>
  </si>
  <si>
    <t>김선민</t>
  </si>
  <si>
    <t>안희돈</t>
  </si>
  <si>
    <t>유경래</t>
  </si>
  <si>
    <t>김명연</t>
  </si>
  <si>
    <t>김선례</t>
  </si>
  <si>
    <t>허진</t>
  </si>
  <si>
    <t>김미경</t>
  </si>
  <si>
    <t>홍지훈</t>
  </si>
  <si>
    <t>박진옥</t>
  </si>
  <si>
    <t>염선미</t>
  </si>
  <si>
    <t>이제우</t>
  </si>
  <si>
    <t>장은호</t>
  </si>
  <si>
    <t>민세훈</t>
  </si>
  <si>
    <t>김홍집</t>
  </si>
  <si>
    <t>최근선</t>
  </si>
  <si>
    <t>권혁민</t>
  </si>
  <si>
    <t>이순란</t>
  </si>
  <si>
    <t>신은하</t>
  </si>
  <si>
    <t>박상욱</t>
  </si>
  <si>
    <t>이민석</t>
  </si>
  <si>
    <t>김홍석</t>
  </si>
  <si>
    <t>이지연</t>
  </si>
  <si>
    <t>김종환</t>
  </si>
  <si>
    <t>황지태</t>
  </si>
  <si>
    <t>김성배</t>
  </si>
  <si>
    <t>이항수</t>
  </si>
  <si>
    <t>김수경</t>
  </si>
  <si>
    <t>선우관</t>
  </si>
  <si>
    <t>고상호</t>
  </si>
  <si>
    <t>고주원</t>
  </si>
  <si>
    <t>박은진</t>
  </si>
  <si>
    <t>이범준</t>
  </si>
  <si>
    <t>고찬혁</t>
  </si>
  <si>
    <t>정훈</t>
  </si>
  <si>
    <t>이정호</t>
  </si>
  <si>
    <t>정봉조</t>
  </si>
  <si>
    <t>나규상</t>
  </si>
  <si>
    <t>김동현</t>
  </si>
  <si>
    <t>전현호</t>
  </si>
  <si>
    <t>양채경</t>
  </si>
  <si>
    <t>박노광</t>
  </si>
  <si>
    <t>박승현</t>
  </si>
  <si>
    <t>이명진</t>
  </si>
  <si>
    <t>정상곤</t>
  </si>
  <si>
    <t>김경숙</t>
  </si>
  <si>
    <t>전선화</t>
  </si>
  <si>
    <t>권영미</t>
  </si>
  <si>
    <t>석상익</t>
  </si>
  <si>
    <t>황탄남</t>
  </si>
  <si>
    <t>이사현</t>
  </si>
  <si>
    <t>신성</t>
  </si>
  <si>
    <t>한재우</t>
  </si>
  <si>
    <t>김종혁</t>
  </si>
  <si>
    <t>신성</t>
    <phoneticPr fontId="2" type="noConversion"/>
  </si>
  <si>
    <t>ABM</t>
    <phoneticPr fontId="2" type="noConversion"/>
  </si>
  <si>
    <t>C</t>
    <phoneticPr fontId="2" type="noConversion"/>
  </si>
  <si>
    <t>ABM</t>
    <phoneticPr fontId="2" type="noConversion"/>
  </si>
  <si>
    <t>엄태훈</t>
    <phoneticPr fontId="2" type="noConversion"/>
  </si>
  <si>
    <t>이인애</t>
    <phoneticPr fontId="2" type="noConversion"/>
  </si>
  <si>
    <t>엄태준</t>
    <phoneticPr fontId="2" type="noConversion"/>
  </si>
  <si>
    <t>이한영</t>
    <phoneticPr fontId="2" type="noConversion"/>
  </si>
  <si>
    <t>남100</t>
    <phoneticPr fontId="2" type="noConversion"/>
  </si>
  <si>
    <t>여 95</t>
    <phoneticPr fontId="2" type="noConversion"/>
  </si>
  <si>
    <t>여 85</t>
    <phoneticPr fontId="2" type="noConversion"/>
  </si>
  <si>
    <t>남 95</t>
    <phoneticPr fontId="2" type="noConversion"/>
  </si>
  <si>
    <t>강지연</t>
    <phoneticPr fontId="2" type="noConversion"/>
  </si>
  <si>
    <t>여 90</t>
    <phoneticPr fontId="2" type="noConversion"/>
  </si>
  <si>
    <t>장호용</t>
  </si>
  <si>
    <t>정승우</t>
  </si>
  <si>
    <t>청덕</t>
    <phoneticPr fontId="2" type="noConversion"/>
  </si>
  <si>
    <t>30대</t>
    <phoneticPr fontId="2" type="noConversion"/>
  </si>
  <si>
    <t>김윤준</t>
  </si>
  <si>
    <t>김성준</t>
  </si>
  <si>
    <t>박경석</t>
  </si>
  <si>
    <t>지상윤</t>
  </si>
  <si>
    <t>박성희</t>
  </si>
  <si>
    <t>이동근</t>
  </si>
  <si>
    <t>김희경</t>
  </si>
  <si>
    <t>송윤숙</t>
  </si>
  <si>
    <t>박미숙</t>
  </si>
  <si>
    <t>고은정</t>
  </si>
  <si>
    <t>김대운</t>
  </si>
  <si>
    <t>정권호</t>
  </si>
  <si>
    <t>이수애</t>
  </si>
  <si>
    <t>송전</t>
    <phoneticPr fontId="2" type="noConversion"/>
  </si>
  <si>
    <t>양상철</t>
  </si>
  <si>
    <t>용환승</t>
  </si>
  <si>
    <t>김경중</t>
  </si>
  <si>
    <t>김희수</t>
  </si>
  <si>
    <t>최종식</t>
  </si>
  <si>
    <t>김선경</t>
  </si>
  <si>
    <t>김연</t>
  </si>
  <si>
    <t>김현지</t>
  </si>
  <si>
    <t>상미</t>
    <phoneticPr fontId="2" type="noConversion"/>
  </si>
  <si>
    <t>지영숙</t>
  </si>
  <si>
    <t>윤태경</t>
  </si>
  <si>
    <t>경기SCM</t>
  </si>
  <si>
    <t>최인영</t>
  </si>
  <si>
    <t>김영기</t>
  </si>
  <si>
    <t>김기수</t>
  </si>
  <si>
    <t>이희준</t>
  </si>
  <si>
    <t>이임순</t>
  </si>
  <si>
    <t>홍현호</t>
  </si>
  <si>
    <t>조영왕</t>
  </si>
  <si>
    <t>박기관</t>
  </si>
  <si>
    <t>박병주</t>
  </si>
  <si>
    <t>최유식</t>
  </si>
  <si>
    <t>송민섭</t>
  </si>
  <si>
    <t>김정원</t>
  </si>
  <si>
    <t>박찬호</t>
  </si>
  <si>
    <t>나부권</t>
  </si>
  <si>
    <t>이문희</t>
  </si>
  <si>
    <t>송헌기</t>
  </si>
  <si>
    <t>정봉훈</t>
  </si>
  <si>
    <t>오민영</t>
  </si>
  <si>
    <t>엄대영</t>
  </si>
  <si>
    <t>최용수</t>
  </si>
  <si>
    <t>모원근</t>
  </si>
  <si>
    <t>오인석</t>
  </si>
  <si>
    <t>지상미</t>
  </si>
  <si>
    <t>박선자</t>
  </si>
  <si>
    <t>서난영</t>
  </si>
  <si>
    <t>이순득</t>
  </si>
  <si>
    <t>류선우</t>
  </si>
  <si>
    <t>김연이</t>
  </si>
  <si>
    <t>김유미</t>
  </si>
  <si>
    <t>서혜진</t>
  </si>
  <si>
    <t>박미라</t>
  </si>
  <si>
    <t>이난희</t>
  </si>
  <si>
    <t>김상훈</t>
  </si>
  <si>
    <t>김인선</t>
  </si>
  <si>
    <t>팽강철</t>
  </si>
  <si>
    <t>이규석</t>
  </si>
  <si>
    <t>강상기</t>
  </si>
  <si>
    <t>남110</t>
    <phoneticPr fontId="2" type="noConversion"/>
  </si>
  <si>
    <t>D</t>
    <phoneticPr fontId="2" type="noConversion"/>
  </si>
  <si>
    <t>포곡</t>
    <phoneticPr fontId="2" type="noConversion"/>
  </si>
  <si>
    <t>여복</t>
    <phoneticPr fontId="2" type="noConversion"/>
  </si>
  <si>
    <t>60대</t>
    <phoneticPr fontId="2" type="noConversion"/>
  </si>
  <si>
    <t>D</t>
    <phoneticPr fontId="2" type="noConversion"/>
  </si>
  <si>
    <t>신동백</t>
    <phoneticPr fontId="2" type="noConversion"/>
  </si>
  <si>
    <t>박인지</t>
    <phoneticPr fontId="2" type="noConversion"/>
  </si>
  <si>
    <t>여 95</t>
    <phoneticPr fontId="2" type="noConversion"/>
  </si>
  <si>
    <t>이경민</t>
    <phoneticPr fontId="2" type="noConversion"/>
  </si>
  <si>
    <t>남100</t>
    <phoneticPr fontId="2" type="noConversion"/>
  </si>
  <si>
    <t>30대</t>
    <phoneticPr fontId="2" type="noConversion"/>
  </si>
  <si>
    <t>40대</t>
    <phoneticPr fontId="2" type="noConversion"/>
  </si>
  <si>
    <t>운학</t>
    <phoneticPr fontId="2" type="noConversion"/>
  </si>
  <si>
    <t>김병규</t>
    <phoneticPr fontId="2" type="noConversion"/>
  </si>
  <si>
    <t>50대</t>
    <phoneticPr fontId="2" type="noConversion"/>
  </si>
  <si>
    <t>D1</t>
    <phoneticPr fontId="2" type="noConversion"/>
  </si>
  <si>
    <t>중앙</t>
    <phoneticPr fontId="2" type="noConversion"/>
  </si>
  <si>
    <t>남호선</t>
    <phoneticPr fontId="2" type="noConversion"/>
  </si>
  <si>
    <t>장병화</t>
    <phoneticPr fontId="2" type="noConversion"/>
  </si>
  <si>
    <t>남105</t>
    <phoneticPr fontId="2" type="noConversion"/>
  </si>
  <si>
    <t>남100</t>
    <phoneticPr fontId="2" type="noConversion"/>
  </si>
  <si>
    <t>송창위</t>
  </si>
  <si>
    <t>차경희</t>
  </si>
  <si>
    <t>이경희</t>
  </si>
  <si>
    <t>40대</t>
    <phoneticPr fontId="2" type="noConversion"/>
  </si>
  <si>
    <t>초심</t>
    <phoneticPr fontId="2" type="noConversion"/>
  </si>
  <si>
    <t>토월</t>
    <phoneticPr fontId="2" type="noConversion"/>
  </si>
  <si>
    <t>전지현</t>
    <phoneticPr fontId="2" type="noConversion"/>
  </si>
  <si>
    <t>여 95</t>
    <phoneticPr fontId="2" type="noConversion"/>
  </si>
  <si>
    <t>신경희</t>
    <phoneticPr fontId="2" type="noConversion"/>
  </si>
  <si>
    <t>여 85</t>
    <phoneticPr fontId="2" type="noConversion"/>
  </si>
  <si>
    <t>정현숙</t>
    <phoneticPr fontId="2" type="noConversion"/>
  </si>
  <si>
    <t>여100</t>
    <phoneticPr fontId="2" type="noConversion"/>
  </si>
  <si>
    <t>전영희</t>
    <phoneticPr fontId="2" type="noConversion"/>
  </si>
  <si>
    <t>D</t>
    <phoneticPr fontId="2" type="noConversion"/>
  </si>
  <si>
    <t>B</t>
    <phoneticPr fontId="2" type="noConversion"/>
  </si>
  <si>
    <t>원성재</t>
  </si>
  <si>
    <t>김미연</t>
  </si>
  <si>
    <t>이문규</t>
  </si>
  <si>
    <t>김중혁</t>
  </si>
  <si>
    <t>이선미</t>
  </si>
  <si>
    <t>최승봉</t>
  </si>
  <si>
    <t>김영록</t>
  </si>
  <si>
    <t>상현</t>
    <phoneticPr fontId="2" type="noConversion"/>
  </si>
  <si>
    <t>여 85</t>
    <phoneticPr fontId="2" type="noConversion"/>
  </si>
  <si>
    <t>남 95</t>
    <phoneticPr fontId="2" type="noConversion"/>
  </si>
  <si>
    <t>조영주</t>
    <phoneticPr fontId="2" type="noConversion"/>
  </si>
  <si>
    <t>40대</t>
    <phoneticPr fontId="2" type="noConversion"/>
  </si>
  <si>
    <t>B</t>
    <phoneticPr fontId="2" type="noConversion"/>
  </si>
  <si>
    <t>허윤숙</t>
    <phoneticPr fontId="2" type="noConversion"/>
  </si>
  <si>
    <t>여 90</t>
    <phoneticPr fontId="2" type="noConversion"/>
  </si>
  <si>
    <t>이옥진</t>
    <phoneticPr fontId="2" type="noConversion"/>
  </si>
  <si>
    <t>여 85</t>
    <phoneticPr fontId="2" type="noConversion"/>
  </si>
  <si>
    <t>이재도</t>
    <phoneticPr fontId="2" type="noConversion"/>
  </si>
  <si>
    <t>남100</t>
    <phoneticPr fontId="2" type="noConversion"/>
  </si>
  <si>
    <t>72쥐띠</t>
    <phoneticPr fontId="2" type="noConversion"/>
  </si>
  <si>
    <t>72쥐띠</t>
    <phoneticPr fontId="2" type="noConversion"/>
  </si>
  <si>
    <t>초심</t>
    <phoneticPr fontId="2" type="noConversion"/>
  </si>
  <si>
    <t>토월</t>
    <phoneticPr fontId="2" type="noConversion"/>
  </si>
  <si>
    <t>편성재</t>
    <phoneticPr fontId="2" type="noConversion"/>
  </si>
  <si>
    <t>성남대진</t>
  </si>
  <si>
    <t>김경정</t>
  </si>
  <si>
    <t>남춘희</t>
  </si>
  <si>
    <t>한창동</t>
  </si>
  <si>
    <t>성남대진</t>
    <phoneticPr fontId="2" type="noConversion"/>
  </si>
  <si>
    <t>50대</t>
    <phoneticPr fontId="2" type="noConversion"/>
  </si>
  <si>
    <t>D</t>
    <phoneticPr fontId="2" type="noConversion"/>
  </si>
  <si>
    <t>토월</t>
    <phoneticPr fontId="2" type="noConversion"/>
  </si>
  <si>
    <t>정영희</t>
    <phoneticPr fontId="2" type="noConversion"/>
  </si>
  <si>
    <t>남 95</t>
    <phoneticPr fontId="2" type="noConversion"/>
  </si>
  <si>
    <t>김미경</t>
    <phoneticPr fontId="2" type="noConversion"/>
  </si>
  <si>
    <t>남100</t>
    <phoneticPr fontId="2" type="noConversion"/>
  </si>
  <si>
    <t>민숙경</t>
    <phoneticPr fontId="2" type="noConversion"/>
  </si>
  <si>
    <t>서희재</t>
    <phoneticPr fontId="2" type="noConversion"/>
  </si>
  <si>
    <t>여 90</t>
    <phoneticPr fontId="2" type="noConversion"/>
  </si>
  <si>
    <t>남105</t>
    <phoneticPr fontId="2" type="noConversion"/>
  </si>
  <si>
    <t>병점</t>
  </si>
  <si>
    <t>김현문</t>
  </si>
  <si>
    <t>한만교</t>
  </si>
  <si>
    <t>병점</t>
    <phoneticPr fontId="2" type="noConversion"/>
  </si>
  <si>
    <t>여 95</t>
    <phoneticPr fontId="2" type="noConversion"/>
  </si>
  <si>
    <t>40대</t>
    <phoneticPr fontId="2" type="noConversion"/>
  </si>
  <si>
    <t>초심</t>
    <phoneticPr fontId="2" type="noConversion"/>
  </si>
  <si>
    <t>남 95</t>
    <phoneticPr fontId="2" type="noConversion"/>
  </si>
  <si>
    <t>여 90</t>
    <phoneticPr fontId="2" type="noConversion"/>
  </si>
  <si>
    <t>여 95</t>
    <phoneticPr fontId="2" type="noConversion"/>
  </si>
  <si>
    <t>문영미</t>
  </si>
  <si>
    <t>수원석우</t>
  </si>
  <si>
    <t>신상욱</t>
  </si>
  <si>
    <t>오일환</t>
  </si>
  <si>
    <t>윤일섭</t>
  </si>
  <si>
    <t>민턴최고</t>
  </si>
  <si>
    <t>이예제</t>
  </si>
  <si>
    <t>강명숙</t>
  </si>
  <si>
    <t>강윤원</t>
  </si>
  <si>
    <t>전은정</t>
  </si>
  <si>
    <t>강영산</t>
  </si>
  <si>
    <t>전남신</t>
  </si>
  <si>
    <t>김유기</t>
  </si>
  <si>
    <t>김진홍</t>
  </si>
  <si>
    <t>이홍일</t>
  </si>
  <si>
    <t>유신호</t>
  </si>
  <si>
    <t>정재응</t>
  </si>
  <si>
    <t>금중석</t>
  </si>
  <si>
    <t>김필기</t>
  </si>
  <si>
    <t>남 95</t>
    <phoneticPr fontId="2" type="noConversion"/>
  </si>
  <si>
    <t>여 95</t>
    <phoneticPr fontId="2" type="noConversion"/>
  </si>
  <si>
    <t>남105</t>
    <phoneticPr fontId="2" type="noConversion"/>
  </si>
  <si>
    <t>석성</t>
    <phoneticPr fontId="2" type="noConversion"/>
  </si>
  <si>
    <t>오정석</t>
    <phoneticPr fontId="2" type="noConversion"/>
  </si>
  <si>
    <t>전수경</t>
    <phoneticPr fontId="2" type="noConversion"/>
  </si>
  <si>
    <t>여 85</t>
    <phoneticPr fontId="2" type="noConversion"/>
  </si>
  <si>
    <t>광주한마</t>
    <phoneticPr fontId="2" type="noConversion"/>
  </si>
  <si>
    <t>광주한마</t>
    <phoneticPr fontId="2" type="noConversion"/>
  </si>
  <si>
    <t>수원석우</t>
    <phoneticPr fontId="2" type="noConversion"/>
  </si>
  <si>
    <t>민턴최고</t>
    <phoneticPr fontId="2" type="noConversion"/>
  </si>
  <si>
    <t>배친소</t>
  </si>
  <si>
    <t>한흔주</t>
  </si>
  <si>
    <t>이송희</t>
  </si>
  <si>
    <t>배친소</t>
    <phoneticPr fontId="2" type="noConversion"/>
  </si>
  <si>
    <t>양순식</t>
    <phoneticPr fontId="2" type="noConversion"/>
  </si>
  <si>
    <t>D1</t>
    <phoneticPr fontId="2" type="noConversion"/>
  </si>
  <si>
    <t>남 95</t>
    <phoneticPr fontId="2" type="noConversion"/>
  </si>
  <si>
    <t>남 95</t>
    <phoneticPr fontId="2" type="noConversion"/>
  </si>
  <si>
    <t>여 90</t>
    <phoneticPr fontId="2" type="noConversion"/>
  </si>
  <si>
    <t>노철호</t>
    <phoneticPr fontId="2" type="noConversion"/>
  </si>
  <si>
    <t>남100</t>
    <phoneticPr fontId="2" type="noConversion"/>
  </si>
  <si>
    <t>남105</t>
    <phoneticPr fontId="2" type="noConversion"/>
  </si>
  <si>
    <t>여 90</t>
    <phoneticPr fontId="2" type="noConversion"/>
  </si>
  <si>
    <t>40대</t>
    <phoneticPr fontId="2" type="noConversion"/>
  </si>
  <si>
    <t>박금순</t>
    <phoneticPr fontId="2" type="noConversion"/>
  </si>
  <si>
    <t>이영열</t>
    <phoneticPr fontId="2" type="noConversion"/>
  </si>
  <si>
    <t>여 90</t>
    <phoneticPr fontId="2" type="noConversion"/>
  </si>
  <si>
    <t>남105</t>
    <phoneticPr fontId="2" type="noConversion"/>
  </si>
  <si>
    <t>남 95</t>
    <phoneticPr fontId="2" type="noConversion"/>
  </si>
  <si>
    <t>B</t>
    <phoneticPr fontId="2" type="noConversion"/>
  </si>
  <si>
    <t>한상수</t>
  </si>
  <si>
    <t>유연민</t>
  </si>
  <si>
    <t>박서연</t>
  </si>
  <si>
    <t>김연식</t>
  </si>
  <si>
    <t>이두한</t>
  </si>
  <si>
    <t>권오진</t>
  </si>
  <si>
    <t>진은순</t>
  </si>
  <si>
    <t>이민선</t>
  </si>
  <si>
    <t>박혜정</t>
  </si>
  <si>
    <t>이성숙</t>
  </si>
  <si>
    <t>김영환</t>
  </si>
  <si>
    <t>박영심</t>
  </si>
  <si>
    <t>광주한마</t>
    <phoneticPr fontId="2" type="noConversion"/>
  </si>
  <si>
    <t>D</t>
    <phoneticPr fontId="2" type="noConversion"/>
  </si>
  <si>
    <t>김정숙</t>
  </si>
  <si>
    <t>진정훈</t>
  </si>
  <si>
    <t>김봉경</t>
  </si>
  <si>
    <t>김은미</t>
  </si>
  <si>
    <t>최원용</t>
    <phoneticPr fontId="2" type="noConversion"/>
  </si>
  <si>
    <t>30대</t>
    <phoneticPr fontId="2" type="noConversion"/>
  </si>
  <si>
    <t>D1</t>
    <phoneticPr fontId="2" type="noConversion"/>
  </si>
  <si>
    <t>김만진</t>
    <phoneticPr fontId="2" type="noConversion"/>
  </si>
  <si>
    <t>남 95</t>
    <phoneticPr fontId="2" type="noConversion"/>
  </si>
  <si>
    <t>이혜경</t>
    <phoneticPr fontId="2" type="noConversion"/>
  </si>
  <si>
    <t>남105</t>
    <phoneticPr fontId="2" type="noConversion"/>
  </si>
  <si>
    <t>장영숙</t>
  </si>
  <si>
    <t>전성철</t>
  </si>
  <si>
    <t>김예나</t>
  </si>
  <si>
    <t>장현순</t>
  </si>
  <si>
    <t>양서</t>
    <phoneticPr fontId="2" type="noConversion"/>
  </si>
  <si>
    <t>김명호</t>
  </si>
  <si>
    <t>용인ACE</t>
    <phoneticPr fontId="2" type="noConversion"/>
  </si>
  <si>
    <t>신동백</t>
    <phoneticPr fontId="2" type="noConversion"/>
  </si>
  <si>
    <t>양서</t>
    <phoneticPr fontId="2" type="noConversion"/>
  </si>
  <si>
    <t>석성</t>
    <phoneticPr fontId="2" type="noConversion"/>
  </si>
  <si>
    <t>구오</t>
    <phoneticPr fontId="2" type="noConversion"/>
  </si>
  <si>
    <t>서경</t>
    <phoneticPr fontId="2" type="noConversion"/>
  </si>
  <si>
    <t>서울</t>
    <phoneticPr fontId="2" type="noConversion"/>
  </si>
  <si>
    <t>용인</t>
    <phoneticPr fontId="2" type="noConversion"/>
  </si>
  <si>
    <t>갈뫼</t>
    <phoneticPr fontId="2" type="noConversion"/>
  </si>
  <si>
    <t>사리울</t>
    <phoneticPr fontId="2" type="noConversion"/>
  </si>
  <si>
    <t>이천</t>
    <phoneticPr fontId="2" type="noConversion"/>
  </si>
  <si>
    <t>김현정</t>
  </si>
  <si>
    <t>남혜숙</t>
  </si>
  <si>
    <t>김동균</t>
  </si>
  <si>
    <t>김정수</t>
  </si>
  <si>
    <t>상현</t>
    <phoneticPr fontId="2" type="noConversion"/>
  </si>
  <si>
    <t>보라</t>
    <phoneticPr fontId="2" type="noConversion"/>
  </si>
  <si>
    <t>레벨업</t>
    <phoneticPr fontId="2" type="noConversion"/>
  </si>
  <si>
    <t>40대</t>
    <phoneticPr fontId="2" type="noConversion"/>
  </si>
  <si>
    <t>B</t>
    <phoneticPr fontId="2" type="noConversion"/>
  </si>
  <si>
    <t>이원자</t>
    <phoneticPr fontId="2" type="noConversion"/>
  </si>
  <si>
    <t>C</t>
    <phoneticPr fontId="2" type="noConversion"/>
  </si>
  <si>
    <t>성요창</t>
    <phoneticPr fontId="2" type="noConversion"/>
  </si>
  <si>
    <t>권귀순</t>
    <phoneticPr fontId="2" type="noConversion"/>
  </si>
  <si>
    <t>양승현</t>
    <phoneticPr fontId="2" type="noConversion"/>
  </si>
  <si>
    <t>도진호</t>
    <phoneticPr fontId="2" type="noConversion"/>
  </si>
  <si>
    <t>여 85</t>
    <phoneticPr fontId="2" type="noConversion"/>
  </si>
  <si>
    <t>여 90</t>
    <phoneticPr fontId="2" type="noConversion"/>
  </si>
  <si>
    <t>남100</t>
    <phoneticPr fontId="2" type="noConversion"/>
  </si>
  <si>
    <t>남105</t>
    <phoneticPr fontId="2" type="noConversion"/>
  </si>
  <si>
    <t>D1</t>
    <phoneticPr fontId="2" type="noConversion"/>
  </si>
  <si>
    <t>상현</t>
    <phoneticPr fontId="2" type="noConversion"/>
  </si>
  <si>
    <t>장현묵</t>
    <phoneticPr fontId="2" type="noConversion"/>
  </si>
  <si>
    <t>박선영</t>
    <phoneticPr fontId="2" type="noConversion"/>
  </si>
  <si>
    <t>남100</t>
    <phoneticPr fontId="2" type="noConversion"/>
  </si>
  <si>
    <t>여 85</t>
    <phoneticPr fontId="2" type="noConversion"/>
  </si>
  <si>
    <t>기성식</t>
  </si>
  <si>
    <t>송요신</t>
  </si>
  <si>
    <t>송장춘</t>
  </si>
  <si>
    <t>김승철</t>
  </si>
  <si>
    <t>최성식</t>
  </si>
  <si>
    <t>정완모</t>
  </si>
  <si>
    <t>정충진</t>
  </si>
  <si>
    <t>김영자</t>
  </si>
  <si>
    <t>이은숙</t>
  </si>
  <si>
    <t>선종복</t>
  </si>
  <si>
    <t>고지은</t>
  </si>
  <si>
    <t>송경준</t>
  </si>
  <si>
    <t>하태진</t>
  </si>
  <si>
    <t>서영희</t>
  </si>
  <si>
    <t>신병무</t>
  </si>
  <si>
    <t>김화중</t>
  </si>
  <si>
    <t>김주흥</t>
  </si>
  <si>
    <t>손상호</t>
  </si>
  <si>
    <t>신송배</t>
  </si>
  <si>
    <t>유홍석</t>
  </si>
  <si>
    <t>김석현</t>
  </si>
  <si>
    <t>박춘미</t>
  </si>
  <si>
    <t>강영자</t>
  </si>
  <si>
    <t>송진영</t>
  </si>
  <si>
    <t>이광연</t>
  </si>
  <si>
    <t>이상희</t>
  </si>
  <si>
    <t>유본미</t>
  </si>
  <si>
    <t>김선화</t>
  </si>
  <si>
    <t>이덕표</t>
  </si>
  <si>
    <t>홍기표</t>
  </si>
  <si>
    <t>남용준</t>
  </si>
  <si>
    <t>김하주</t>
  </si>
  <si>
    <t>김형철</t>
  </si>
  <si>
    <t>김원중</t>
  </si>
  <si>
    <t>김병석</t>
  </si>
  <si>
    <t>정지유</t>
  </si>
  <si>
    <t>신혜연</t>
  </si>
  <si>
    <t>김정아</t>
  </si>
  <si>
    <t>박정연</t>
  </si>
  <si>
    <t>고우</t>
    <phoneticPr fontId="2" type="noConversion"/>
  </si>
  <si>
    <t>40대</t>
    <phoneticPr fontId="2" type="noConversion"/>
  </si>
  <si>
    <t>30대</t>
    <phoneticPr fontId="2" type="noConversion"/>
  </si>
  <si>
    <t>여100</t>
    <phoneticPr fontId="2" type="noConversion"/>
  </si>
  <si>
    <t>홍기현</t>
  </si>
  <si>
    <t>김정화</t>
  </si>
  <si>
    <t>40대</t>
    <phoneticPr fontId="2" type="noConversion"/>
  </si>
  <si>
    <t>A</t>
    <phoneticPr fontId="2" type="noConversion"/>
  </si>
  <si>
    <t>남복</t>
    <phoneticPr fontId="2" type="noConversion"/>
  </si>
  <si>
    <t>통합</t>
    <phoneticPr fontId="2" type="noConversion"/>
  </si>
  <si>
    <t>자강</t>
    <phoneticPr fontId="2" type="noConversion"/>
  </si>
  <si>
    <t>플빅P</t>
    <phoneticPr fontId="2" type="noConversion"/>
  </si>
  <si>
    <t>이철우</t>
    <phoneticPr fontId="2" type="noConversion"/>
  </si>
  <si>
    <t>강형기</t>
    <phoneticPr fontId="2" type="noConversion"/>
  </si>
  <si>
    <t>오도협</t>
    <phoneticPr fontId="2" type="noConversion"/>
  </si>
  <si>
    <t>현동기</t>
    <phoneticPr fontId="2" type="noConversion"/>
  </si>
  <si>
    <t>서윤호</t>
    <phoneticPr fontId="2" type="noConversion"/>
  </si>
  <si>
    <t>이민형</t>
    <phoneticPr fontId="2" type="noConversion"/>
  </si>
  <si>
    <t>이명선</t>
    <phoneticPr fontId="2" type="noConversion"/>
  </si>
  <si>
    <t>강제민</t>
    <phoneticPr fontId="2" type="noConversion"/>
  </si>
  <si>
    <t>김성동</t>
    <phoneticPr fontId="2" type="noConversion"/>
  </si>
  <si>
    <t>우지수</t>
    <phoneticPr fontId="2" type="noConversion"/>
  </si>
  <si>
    <t>최정훈</t>
    <phoneticPr fontId="2" type="noConversion"/>
  </si>
  <si>
    <t>박득연</t>
    <phoneticPr fontId="2" type="noConversion"/>
  </si>
  <si>
    <t>용인자강</t>
    <phoneticPr fontId="2" type="noConversion"/>
  </si>
  <si>
    <t>박수용</t>
    <phoneticPr fontId="2" type="noConversion"/>
  </si>
  <si>
    <t>김영득</t>
    <phoneticPr fontId="2" type="noConversion"/>
  </si>
  <si>
    <t>장홍석</t>
    <phoneticPr fontId="2" type="noConversion"/>
  </si>
  <si>
    <t>정운용</t>
    <phoneticPr fontId="2" type="noConversion"/>
  </si>
  <si>
    <t>박영환</t>
    <phoneticPr fontId="2" type="noConversion"/>
  </si>
  <si>
    <t>홍휘원</t>
    <phoneticPr fontId="2" type="noConversion"/>
  </si>
  <si>
    <t>김포자강</t>
    <phoneticPr fontId="2" type="noConversion"/>
  </si>
  <si>
    <t>군포자강</t>
    <phoneticPr fontId="2" type="noConversion"/>
  </si>
  <si>
    <t>TMB</t>
    <phoneticPr fontId="2" type="noConversion"/>
  </si>
  <si>
    <t>에브리턴</t>
    <phoneticPr fontId="2" type="noConversion"/>
  </si>
  <si>
    <t>김선용</t>
    <phoneticPr fontId="2" type="noConversion"/>
  </si>
  <si>
    <t>김승수</t>
    <phoneticPr fontId="2" type="noConversion"/>
  </si>
  <si>
    <t>여복</t>
    <phoneticPr fontId="2" type="noConversion"/>
  </si>
  <si>
    <t>50대</t>
    <phoneticPr fontId="2" type="noConversion"/>
  </si>
  <si>
    <t>C</t>
    <phoneticPr fontId="2" type="noConversion"/>
  </si>
  <si>
    <t>토월</t>
    <phoneticPr fontId="2" type="noConversion"/>
  </si>
  <si>
    <t>강정숙</t>
    <phoneticPr fontId="2" type="noConversion"/>
  </si>
  <si>
    <t>여 95</t>
    <phoneticPr fontId="2" type="noConversion"/>
  </si>
  <si>
    <t>여100</t>
    <phoneticPr fontId="2" type="noConversion"/>
  </si>
  <si>
    <t>진명옥</t>
    <phoneticPr fontId="2" type="noConversion"/>
  </si>
  <si>
    <t>D</t>
    <phoneticPr fontId="2" type="noConversion"/>
  </si>
  <si>
    <t>남복</t>
    <phoneticPr fontId="2" type="noConversion"/>
  </si>
  <si>
    <t>여복</t>
    <phoneticPr fontId="2" type="noConversion"/>
  </si>
  <si>
    <t>혼복</t>
    <phoneticPr fontId="2" type="noConversion"/>
  </si>
  <si>
    <t>40대</t>
    <phoneticPr fontId="2" type="noConversion"/>
  </si>
  <si>
    <t>C</t>
    <phoneticPr fontId="2" type="noConversion"/>
  </si>
  <si>
    <t>레벨업</t>
    <phoneticPr fontId="2" type="noConversion"/>
  </si>
  <si>
    <t>장석기</t>
    <phoneticPr fontId="2" type="noConversion"/>
  </si>
  <si>
    <t>성요창</t>
    <phoneticPr fontId="2" type="noConversion"/>
  </si>
  <si>
    <t>남지연</t>
    <phoneticPr fontId="2" type="noConversion"/>
  </si>
  <si>
    <t>권귀순</t>
    <phoneticPr fontId="2" type="noConversion"/>
  </si>
  <si>
    <t>남 95</t>
    <phoneticPr fontId="2" type="noConversion"/>
  </si>
  <si>
    <t>남105</t>
    <phoneticPr fontId="2" type="noConversion"/>
  </si>
  <si>
    <t>여 95</t>
    <phoneticPr fontId="2" type="noConversion"/>
  </si>
  <si>
    <t>여 90</t>
    <phoneticPr fontId="2" type="noConversion"/>
  </si>
  <si>
    <t>남110</t>
    <phoneticPr fontId="2" type="noConversion"/>
  </si>
  <si>
    <t>남100</t>
    <phoneticPr fontId="2" type="noConversion"/>
  </si>
  <si>
    <t>전순영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</si>
</sst>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_-;\-* #,##0_-;_-* &quot;-&quot;_-;_-@_-"/>
    <numFmt numFmtId="176" formatCode="0&quot;조&quot;"/>
    <numFmt numFmtId="177" formatCode="0\ &quot;번&quot;"/>
    <numFmt numFmtId="178" formatCode="0.0"/>
    <numFmt numFmtId="179" formatCode="0.0_ "/>
    <numFmt numFmtId="180" formatCode="0_ "/>
    <numFmt numFmtId="181" formatCode="#,##0_);[Red]\(#,##0\)"/>
  </numFmts>
  <fonts count="1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name val="맑은 고딕"/>
      <family val="3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name val="맑은 고딕"/>
      <family val="3"/>
      <charset val="129"/>
    </font>
    <font>
      <sz val="14"/>
      <color theme="1"/>
      <name val="맑은 고딕"/>
      <family val="2"/>
      <charset val="129"/>
      <scheme val="minor"/>
    </font>
    <font>
      <sz val="24"/>
      <color theme="1"/>
      <name val="맑은 고딕"/>
      <family val="2"/>
      <charset val="129"/>
      <scheme val="minor"/>
    </font>
    <font>
      <sz val="14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11"/>
      <name val="돋움"/>
      <family val="3"/>
      <charset val="129"/>
    </font>
    <font>
      <sz val="10"/>
      <color theme="0"/>
      <name val="맑은 고딕"/>
      <family val="2"/>
      <charset val="129"/>
      <scheme val="minor"/>
    </font>
    <font>
      <sz val="12"/>
      <color theme="1"/>
      <name val="맑은 고딕"/>
      <family val="2"/>
      <charset val="129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B5E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CCFFFF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dotted">
        <color auto="1"/>
      </left>
      <right/>
      <top style="dotted">
        <color auto="1"/>
      </top>
      <bottom/>
      <diagonal/>
    </border>
    <border>
      <left/>
      <right/>
      <top style="dotted">
        <color auto="1"/>
      </top>
      <bottom/>
      <diagonal/>
    </border>
    <border>
      <left/>
      <right style="dotted">
        <color auto="1"/>
      </right>
      <top style="dotted">
        <color auto="1"/>
      </top>
      <bottom/>
      <diagonal/>
    </border>
    <border>
      <left style="dotted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274">
    <xf numFmtId="0" fontId="0" fillId="0" borderId="0" xfId="0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0" fontId="3" fillId="0" borderId="0" xfId="0" applyFont="1" applyFill="1" applyBorder="1" applyAlignment="1" applyProtection="1">
      <alignment horizontal="center" vertical="center" shrinkToFit="1"/>
    </xf>
    <xf numFmtId="0" fontId="6" fillId="0" borderId="0" xfId="0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2" borderId="4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2" borderId="40" xfId="0" applyFont="1" applyFill="1" applyBorder="1" applyAlignment="1">
      <alignment horizontal="center" vertical="center"/>
    </xf>
    <xf numFmtId="0" fontId="8" fillId="0" borderId="46" xfId="0" applyFont="1" applyBorder="1" applyAlignment="1">
      <alignment horizontal="center" vertical="center" shrinkToFit="1"/>
    </xf>
    <xf numFmtId="0" fontId="8" fillId="0" borderId="48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center" vertical="center" shrinkToFit="1"/>
    </xf>
    <xf numFmtId="177" fontId="8" fillId="0" borderId="47" xfId="0" applyNumberFormat="1" applyFont="1" applyBorder="1" applyAlignment="1">
      <alignment horizontal="center" vertical="center" shrinkToFit="1"/>
    </xf>
    <xf numFmtId="177" fontId="8" fillId="0" borderId="48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4" xfId="0" applyFont="1" applyFill="1" applyBorder="1" applyAlignment="1">
      <alignment horizontal="center" vertical="center" shrinkToFit="1"/>
    </xf>
    <xf numFmtId="0" fontId="5" fillId="0" borderId="12" xfId="0" applyFont="1" applyFill="1" applyBorder="1" applyAlignment="1">
      <alignment horizontal="center" vertical="center" shrinkToFit="1"/>
    </xf>
    <xf numFmtId="0" fontId="5" fillId="0" borderId="3" xfId="0" applyFont="1" applyBorder="1">
      <alignment vertical="center"/>
    </xf>
    <xf numFmtId="0" fontId="5" fillId="0" borderId="2" xfId="0" applyFont="1" applyBorder="1">
      <alignment vertical="center"/>
    </xf>
    <xf numFmtId="1" fontId="5" fillId="0" borderId="25" xfId="0" applyNumberFormat="1" applyFont="1" applyFill="1" applyBorder="1" applyAlignment="1">
      <alignment horizontal="center" vertical="center" shrinkToFit="1"/>
    </xf>
    <xf numFmtId="1" fontId="5" fillId="0" borderId="39" xfId="0" applyNumberFormat="1" applyFont="1" applyFill="1" applyBorder="1" applyAlignment="1">
      <alignment horizontal="center" vertical="center" shrinkToFit="1"/>
    </xf>
    <xf numFmtId="0" fontId="5" fillId="0" borderId="39" xfId="0" applyFont="1" applyFill="1" applyBorder="1" applyAlignment="1">
      <alignment horizontal="center" vertical="center" shrinkToFit="1"/>
    </xf>
    <xf numFmtId="178" fontId="5" fillId="0" borderId="27" xfId="0" applyNumberFormat="1" applyFont="1" applyFill="1" applyBorder="1" applyAlignment="1">
      <alignment horizontal="center" vertical="center" shrinkToFit="1"/>
    </xf>
    <xf numFmtId="179" fontId="5" fillId="0" borderId="27" xfId="0" applyNumberFormat="1" applyFont="1" applyFill="1" applyBorder="1">
      <alignment vertical="center"/>
    </xf>
    <xf numFmtId="179" fontId="5" fillId="0" borderId="39" xfId="0" applyNumberFormat="1" applyFont="1" applyFill="1" applyBorder="1">
      <alignment vertical="center"/>
    </xf>
    <xf numFmtId="0" fontId="5" fillId="0" borderId="15" xfId="0" applyFont="1" applyFill="1" applyBorder="1">
      <alignment vertical="center"/>
    </xf>
    <xf numFmtId="0" fontId="5" fillId="0" borderId="23" xfId="0" applyFont="1" applyFill="1" applyBorder="1">
      <alignment vertical="center"/>
    </xf>
    <xf numFmtId="1" fontId="5" fillId="0" borderId="17" xfId="0" applyNumberFormat="1" applyFont="1" applyFill="1" applyBorder="1" applyAlignment="1">
      <alignment horizontal="center" vertical="center" shrinkToFit="1"/>
    </xf>
    <xf numFmtId="1" fontId="5" fillId="0" borderId="10" xfId="0" applyNumberFormat="1" applyFont="1" applyFill="1" applyBorder="1" applyAlignment="1">
      <alignment horizontal="center" vertical="center" shrinkToFit="1"/>
    </xf>
    <xf numFmtId="0" fontId="5" fillId="0" borderId="10" xfId="0" applyFont="1" applyFill="1" applyBorder="1" applyAlignment="1">
      <alignment horizontal="center" vertical="center" shrinkToFit="1"/>
    </xf>
    <xf numFmtId="178" fontId="5" fillId="0" borderId="28" xfId="0" applyNumberFormat="1" applyFont="1" applyFill="1" applyBorder="1" applyAlignment="1">
      <alignment horizontal="center" vertical="center" shrinkToFit="1"/>
    </xf>
    <xf numFmtId="179" fontId="5" fillId="0" borderId="28" xfId="0" applyNumberFormat="1" applyFont="1" applyFill="1" applyBorder="1">
      <alignment vertical="center"/>
    </xf>
    <xf numFmtId="179" fontId="5" fillId="0" borderId="10" xfId="0" applyNumberFormat="1" applyFont="1" applyFill="1" applyBorder="1">
      <alignment vertical="center"/>
    </xf>
    <xf numFmtId="0" fontId="5" fillId="0" borderId="16" xfId="0" applyFont="1" applyFill="1" applyBorder="1">
      <alignment vertical="center"/>
    </xf>
    <xf numFmtId="0" fontId="5" fillId="0" borderId="29" xfId="0" applyFont="1" applyFill="1" applyBorder="1">
      <alignment vertical="center"/>
    </xf>
    <xf numFmtId="1" fontId="5" fillId="0" borderId="8" xfId="0" applyNumberFormat="1" applyFont="1" applyFill="1" applyBorder="1" applyAlignment="1">
      <alignment horizontal="center" vertical="center" shrinkToFit="1"/>
    </xf>
    <xf numFmtId="1" fontId="5" fillId="0" borderId="6" xfId="0" applyNumberFormat="1" applyFont="1" applyFill="1" applyBorder="1" applyAlignment="1">
      <alignment horizontal="center" vertical="center" shrinkToFit="1"/>
    </xf>
    <xf numFmtId="0" fontId="5" fillId="0" borderId="6" xfId="0" applyFont="1" applyFill="1" applyBorder="1" applyAlignment="1">
      <alignment horizontal="center" vertical="center" shrinkToFit="1"/>
    </xf>
    <xf numFmtId="178" fontId="5" fillId="0" borderId="30" xfId="0" applyNumberFormat="1" applyFont="1" applyFill="1" applyBorder="1" applyAlignment="1">
      <alignment horizontal="center" vertical="center" shrinkToFit="1"/>
    </xf>
    <xf numFmtId="179" fontId="5" fillId="0" borderId="30" xfId="0" applyNumberFormat="1" applyFont="1" applyFill="1" applyBorder="1">
      <alignment vertical="center"/>
    </xf>
    <xf numFmtId="179" fontId="5" fillId="0" borderId="6" xfId="0" applyNumberFormat="1" applyFont="1" applyFill="1" applyBorder="1">
      <alignment vertical="center"/>
    </xf>
    <xf numFmtId="0" fontId="5" fillId="0" borderId="32" xfId="0" applyFont="1" applyFill="1" applyBorder="1">
      <alignment vertical="center"/>
    </xf>
    <xf numFmtId="0" fontId="5" fillId="0" borderId="31" xfId="0" applyFont="1" applyFill="1" applyBorder="1">
      <alignment vertical="center"/>
    </xf>
    <xf numFmtId="0" fontId="5" fillId="0" borderId="38" xfId="0" applyFont="1" applyFill="1" applyBorder="1" applyAlignment="1">
      <alignment horizontal="center" vertical="center" shrinkToFit="1"/>
    </xf>
    <xf numFmtId="178" fontId="5" fillId="0" borderId="41" xfId="0" applyNumberFormat="1" applyFont="1" applyFill="1" applyBorder="1" applyAlignment="1">
      <alignment horizontal="center" vertical="center" shrinkToFit="1"/>
    </xf>
    <xf numFmtId="179" fontId="5" fillId="0" borderId="41" xfId="0" applyNumberFormat="1" applyFont="1" applyFill="1" applyBorder="1">
      <alignment vertical="center"/>
    </xf>
    <xf numFmtId="179" fontId="5" fillId="0" borderId="38" xfId="0" applyNumberFormat="1" applyFont="1" applyFill="1" applyBorder="1">
      <alignment vertical="center"/>
    </xf>
    <xf numFmtId="0" fontId="5" fillId="0" borderId="35" xfId="0" applyFont="1" applyFill="1" applyBorder="1">
      <alignment vertical="center"/>
    </xf>
    <xf numFmtId="0" fontId="5" fillId="0" borderId="36" xfId="0" applyFont="1" applyFill="1" applyBorder="1">
      <alignment vertical="center"/>
    </xf>
    <xf numFmtId="0" fontId="5" fillId="0" borderId="52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/>
    </xf>
    <xf numFmtId="0" fontId="4" fillId="5" borderId="0" xfId="5" applyFont="1" applyFill="1" applyAlignment="1" applyProtection="1">
      <alignment vertical="center"/>
    </xf>
    <xf numFmtId="0" fontId="5" fillId="0" borderId="0" xfId="0" applyFont="1" applyFill="1" applyBorder="1" applyProtection="1">
      <alignment vertical="center"/>
    </xf>
    <xf numFmtId="180" fontId="5" fillId="2" borderId="56" xfId="0" applyNumberFormat="1" applyFont="1" applyFill="1" applyBorder="1" applyAlignment="1" applyProtection="1">
      <alignment horizontal="center" vertical="center"/>
    </xf>
    <xf numFmtId="180" fontId="5" fillId="2" borderId="4" xfId="0" applyNumberFormat="1" applyFont="1" applyFill="1" applyBorder="1" applyAlignment="1" applyProtection="1">
      <alignment horizontal="center" vertical="center"/>
    </xf>
    <xf numFmtId="180" fontId="5" fillId="2" borderId="12" xfId="0" applyNumberFormat="1" applyFont="1" applyFill="1" applyBorder="1" applyAlignment="1" applyProtection="1">
      <alignment horizontal="center" vertical="center"/>
    </xf>
    <xf numFmtId="180" fontId="5" fillId="2" borderId="43" xfId="0" applyNumberFormat="1" applyFont="1" applyFill="1" applyBorder="1" applyAlignment="1" applyProtection="1">
      <alignment horizontal="center" vertical="center"/>
    </xf>
    <xf numFmtId="0" fontId="5" fillId="0" borderId="60" xfId="0" applyFont="1" applyFill="1" applyBorder="1" applyAlignment="1">
      <alignment horizontal="center" vertical="center"/>
    </xf>
    <xf numFmtId="0" fontId="5" fillId="2" borderId="4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center" vertical="center"/>
    </xf>
    <xf numFmtId="0" fontId="5" fillId="2" borderId="41" xfId="0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0" borderId="39" xfId="0" applyFont="1" applyFill="1" applyBorder="1" applyAlignment="1" applyProtection="1">
      <alignment horizontal="center" vertical="center" shrinkToFit="1"/>
    </xf>
    <xf numFmtId="0" fontId="5" fillId="0" borderId="59" xfId="0" applyFont="1" applyFill="1" applyBorder="1" applyAlignment="1">
      <alignment horizontal="center" vertical="center"/>
    </xf>
    <xf numFmtId="0" fontId="6" fillId="0" borderId="10" xfId="0" applyFont="1" applyFill="1" applyBorder="1" applyAlignment="1" applyProtection="1">
      <alignment horizontal="center" vertical="center" shrinkToFit="1"/>
    </xf>
    <xf numFmtId="0" fontId="5" fillId="0" borderId="9" xfId="0" applyFont="1" applyFill="1" applyBorder="1" applyAlignment="1">
      <alignment horizontal="center" vertical="center"/>
    </xf>
    <xf numFmtId="0" fontId="6" fillId="0" borderId="10" xfId="1" applyFont="1" applyFill="1" applyBorder="1" applyAlignment="1" applyProtection="1">
      <alignment horizontal="center" vertical="center" shrinkToFit="1"/>
    </xf>
    <xf numFmtId="0" fontId="5" fillId="0" borderId="3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8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6" fillId="2" borderId="12" xfId="1" applyFont="1" applyFill="1" applyBorder="1" applyAlignment="1" applyProtection="1">
      <alignment horizontal="center" vertical="center" shrinkToFit="1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2" borderId="56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5" fillId="2" borderId="61" xfId="0" applyFont="1" applyFill="1" applyBorder="1" applyAlignment="1">
      <alignment horizontal="center" vertical="center"/>
    </xf>
    <xf numFmtId="0" fontId="5" fillId="2" borderId="54" xfId="0" applyFont="1" applyFill="1" applyBorder="1" applyAlignment="1">
      <alignment horizontal="center" vertical="center"/>
    </xf>
    <xf numFmtId="0" fontId="5" fillId="2" borderId="45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33" xfId="0" applyFont="1" applyFill="1" applyBorder="1" applyAlignment="1">
      <alignment horizontal="center" vertical="center"/>
    </xf>
    <xf numFmtId="0" fontId="5" fillId="0" borderId="44" xfId="0" applyFont="1" applyFill="1" applyBorder="1" applyAlignment="1">
      <alignment horizontal="center" vertical="center"/>
    </xf>
    <xf numFmtId="181" fontId="5" fillId="0" borderId="39" xfId="0" applyNumberFormat="1" applyFont="1" applyFill="1" applyBorder="1" applyAlignment="1">
      <alignment horizontal="right" vertical="center"/>
    </xf>
    <xf numFmtId="181" fontId="5" fillId="0" borderId="10" xfId="0" applyNumberFormat="1" applyFont="1" applyFill="1" applyBorder="1" applyAlignment="1">
      <alignment horizontal="right" vertical="center"/>
    </xf>
    <xf numFmtId="181" fontId="5" fillId="0" borderId="6" xfId="0" applyNumberFormat="1" applyFont="1" applyFill="1" applyBorder="1" applyAlignment="1">
      <alignment horizontal="right" vertical="center"/>
    </xf>
    <xf numFmtId="0" fontId="6" fillId="0" borderId="15" xfId="0" applyFont="1" applyFill="1" applyBorder="1" applyAlignment="1" applyProtection="1">
      <alignment horizontal="left" vertical="center" shrinkToFit="1"/>
    </xf>
    <xf numFmtId="0" fontId="6" fillId="0" borderId="16" xfId="0" applyFont="1" applyFill="1" applyBorder="1" applyAlignment="1" applyProtection="1">
      <alignment horizontal="left" vertical="center" shrinkToFit="1"/>
    </xf>
    <xf numFmtId="0" fontId="6" fillId="0" borderId="16" xfId="1" applyFont="1" applyFill="1" applyBorder="1" applyAlignment="1" applyProtection="1">
      <alignment horizontal="left" vertical="center" shrinkToFit="1"/>
    </xf>
    <xf numFmtId="0" fontId="6" fillId="0" borderId="0" xfId="0" applyFont="1" applyFill="1" applyBorder="1" applyAlignment="1" applyProtection="1">
      <alignment horizontal="left" vertical="center" shrinkToFit="1"/>
    </xf>
    <xf numFmtId="0" fontId="5" fillId="0" borderId="39" xfId="0" applyFont="1" applyFill="1" applyBorder="1" applyAlignment="1" applyProtection="1">
      <alignment horizontal="center" vertical="center"/>
      <protection locked="0"/>
    </xf>
    <xf numFmtId="0" fontId="5" fillId="0" borderId="59" xfId="0" applyFont="1" applyFill="1" applyBorder="1" applyAlignment="1" applyProtection="1">
      <alignment horizontal="center" vertical="center"/>
      <protection locked="0"/>
    </xf>
    <xf numFmtId="0" fontId="5" fillId="0" borderId="10" xfId="0" applyFont="1" applyFill="1" applyBorder="1" applyAlignment="1" applyProtection="1">
      <alignment horizontal="center" vertical="center"/>
      <protection locked="0"/>
    </xf>
    <xf numFmtId="0" fontId="5" fillId="0" borderId="9" xfId="0" applyFont="1" applyFill="1" applyBorder="1" applyAlignment="1" applyProtection="1">
      <alignment horizontal="center" vertical="center"/>
      <protection locked="0"/>
    </xf>
    <xf numFmtId="0" fontId="5" fillId="0" borderId="6" xfId="0" applyFont="1" applyFill="1" applyBorder="1" applyAlignment="1" applyProtection="1">
      <alignment horizontal="center" vertical="center"/>
      <protection locked="0"/>
    </xf>
    <xf numFmtId="0" fontId="5" fillId="0" borderId="5" xfId="0" applyFont="1" applyFill="1" applyBorder="1" applyAlignment="1" applyProtection="1">
      <alignment horizontal="center" vertical="center"/>
      <protection locked="0"/>
    </xf>
    <xf numFmtId="180" fontId="11" fillId="6" borderId="8" xfId="0" applyNumberFormat="1" applyFont="1" applyFill="1" applyBorder="1" applyAlignment="1">
      <alignment horizontal="center" vertical="center"/>
    </xf>
    <xf numFmtId="180" fontId="11" fillId="6" borderId="7" xfId="0" applyNumberFormat="1" applyFont="1" applyFill="1" applyBorder="1" applyAlignment="1">
      <alignment horizontal="center" vertical="center"/>
    </xf>
    <xf numFmtId="180" fontId="11" fillId="6" borderId="6" xfId="0" applyNumberFormat="1" applyFont="1" applyFill="1" applyBorder="1" applyAlignment="1">
      <alignment horizontal="center" vertical="center"/>
    </xf>
    <xf numFmtId="180" fontId="11" fillId="6" borderId="5" xfId="0" applyNumberFormat="1" applyFont="1" applyFill="1" applyBorder="1" applyAlignment="1">
      <alignment horizontal="center" vertical="center"/>
    </xf>
    <xf numFmtId="180" fontId="5" fillId="0" borderId="35" xfId="0" applyNumberFormat="1" applyFont="1" applyFill="1" applyBorder="1" applyAlignment="1" applyProtection="1">
      <alignment horizontal="center" vertical="center"/>
    </xf>
    <xf numFmtId="180" fontId="5" fillId="0" borderId="60" xfId="0" applyNumberFormat="1" applyFont="1" applyFill="1" applyBorder="1" applyAlignment="1" applyProtection="1">
      <alignment horizontal="center" vertical="center"/>
    </xf>
    <xf numFmtId="180" fontId="5" fillId="0" borderId="58" xfId="0" applyNumberFormat="1" applyFont="1" applyFill="1" applyBorder="1" applyAlignment="1" applyProtection="1">
      <alignment horizontal="center" vertical="center"/>
    </xf>
    <xf numFmtId="180" fontId="5" fillId="0" borderId="39" xfId="0" applyNumberFormat="1" applyFont="1" applyFill="1" applyBorder="1" applyAlignment="1" applyProtection="1">
      <alignment horizontal="center" vertical="center"/>
    </xf>
    <xf numFmtId="180" fontId="5" fillId="0" borderId="59" xfId="0" applyNumberFormat="1" applyFont="1" applyFill="1" applyBorder="1" applyAlignment="1" applyProtection="1">
      <alignment horizontal="center" vertical="center"/>
    </xf>
    <xf numFmtId="180" fontId="5" fillId="0" borderId="18" xfId="0" applyNumberFormat="1" applyFont="1" applyFill="1" applyBorder="1" applyAlignment="1" applyProtection="1">
      <alignment horizontal="center" vertical="center"/>
    </xf>
    <xf numFmtId="180" fontId="5" fillId="0" borderId="11" xfId="0" applyNumberFormat="1" applyFont="1" applyFill="1" applyBorder="1" applyAlignment="1" applyProtection="1">
      <alignment horizontal="center" vertical="center"/>
    </xf>
    <xf numFmtId="180" fontId="5" fillId="0" borderId="10" xfId="0" applyNumberFormat="1" applyFont="1" applyFill="1" applyBorder="1" applyAlignment="1" applyProtection="1">
      <alignment horizontal="center" vertical="center"/>
      <protection locked="0"/>
    </xf>
    <xf numFmtId="180" fontId="5" fillId="0" borderId="9" xfId="0" applyNumberFormat="1" applyFont="1" applyFill="1" applyBorder="1" applyAlignment="1" applyProtection="1">
      <alignment horizontal="center" vertical="center"/>
    </xf>
    <xf numFmtId="180" fontId="5" fillId="0" borderId="20" xfId="0" applyNumberFormat="1" applyFont="1" applyFill="1" applyBorder="1" applyAlignment="1" applyProtection="1">
      <alignment horizontal="center" vertical="center"/>
    </xf>
    <xf numFmtId="180" fontId="5" fillId="0" borderId="7" xfId="0" applyNumberFormat="1" applyFont="1" applyFill="1" applyBorder="1" applyAlignment="1" applyProtection="1">
      <alignment horizontal="center" vertical="center"/>
    </xf>
    <xf numFmtId="180" fontId="5" fillId="0" borderId="6" xfId="0" applyNumberFormat="1" applyFont="1" applyFill="1" applyBorder="1" applyAlignment="1" applyProtection="1">
      <alignment horizontal="center" vertical="center"/>
    </xf>
    <xf numFmtId="180" fontId="5" fillId="0" borderId="5" xfId="0" applyNumberFormat="1" applyFont="1" applyFill="1" applyBorder="1" applyAlignment="1" applyProtection="1">
      <alignment horizontal="center" vertical="center"/>
    </xf>
    <xf numFmtId="180" fontId="5" fillId="0" borderId="6" xfId="0" applyNumberFormat="1" applyFont="1" applyFill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Fill="1" applyBorder="1" applyAlignment="1" applyProtection="1">
      <alignment horizontal="center" vertical="center" shrinkToFit="1"/>
    </xf>
    <xf numFmtId="0" fontId="5" fillId="0" borderId="9" xfId="0" applyFont="1" applyFill="1" applyBorder="1" applyAlignment="1" applyProtection="1">
      <alignment horizontal="center" vertical="center" shrinkToFit="1"/>
      <protection locked="0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64" xfId="0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horizontal="center" vertical="center"/>
    </xf>
    <xf numFmtId="0" fontId="5" fillId="0" borderId="31" xfId="0" applyFont="1" applyFill="1" applyBorder="1" applyAlignment="1" applyProtection="1">
      <alignment horizontal="center" vertical="center"/>
    </xf>
    <xf numFmtId="0" fontId="5" fillId="0" borderId="62" xfId="0" applyFont="1" applyFill="1" applyBorder="1" applyAlignment="1" applyProtection="1">
      <alignment horizontal="center" vertical="center"/>
    </xf>
    <xf numFmtId="0" fontId="5" fillId="0" borderId="11" xfId="0" applyFont="1" applyFill="1" applyBorder="1" applyAlignment="1" applyProtection="1">
      <alignment horizontal="center" vertical="center"/>
    </xf>
    <xf numFmtId="180" fontId="5" fillId="0" borderId="0" xfId="0" applyNumberFormat="1" applyFont="1" applyFill="1" applyBorder="1" applyProtection="1">
      <alignment vertical="center"/>
    </xf>
    <xf numFmtId="1" fontId="5" fillId="0" borderId="42" xfId="0" applyNumberFormat="1" applyFont="1" applyFill="1" applyBorder="1" applyAlignment="1">
      <alignment horizontal="center" vertical="center" shrinkToFit="1"/>
    </xf>
    <xf numFmtId="0" fontId="5" fillId="2" borderId="11" xfId="0" applyFont="1" applyFill="1" applyBorder="1" applyAlignment="1">
      <alignment horizontal="center" vertical="center"/>
    </xf>
    <xf numFmtId="0" fontId="6" fillId="2" borderId="10" xfId="0" applyFont="1" applyFill="1" applyBorder="1" applyAlignment="1" applyProtection="1">
      <alignment horizontal="center" vertical="center" shrinkToFit="1"/>
    </xf>
    <xf numFmtId="0" fontId="5" fillId="2" borderId="10" xfId="0" applyFont="1" applyFill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29" xfId="0" applyFont="1" applyFill="1" applyBorder="1" applyAlignment="1">
      <alignment horizontal="center" vertical="center"/>
    </xf>
    <xf numFmtId="0" fontId="10" fillId="2" borderId="46" xfId="0" applyFont="1" applyFill="1" applyBorder="1" applyAlignment="1" applyProtection="1">
      <alignment horizontal="center" vertical="center" shrinkToFit="1"/>
      <protection locked="0"/>
    </xf>
    <xf numFmtId="0" fontId="15" fillId="0" borderId="49" xfId="0" applyFont="1" applyBorder="1" applyAlignment="1">
      <alignment horizontal="center" vertical="center" shrinkToFit="1"/>
    </xf>
    <xf numFmtId="0" fontId="15" fillId="0" borderId="46" xfId="0" applyFont="1" applyBorder="1" applyAlignment="1">
      <alignment horizontal="center" vertical="center" shrinkToFit="1"/>
    </xf>
    <xf numFmtId="0" fontId="16" fillId="2" borderId="46" xfId="0" applyFont="1" applyFill="1" applyBorder="1" applyAlignment="1" applyProtection="1">
      <alignment horizontal="center" vertical="center" shrinkToFit="1"/>
      <protection locked="0"/>
    </xf>
    <xf numFmtId="0" fontId="5" fillId="0" borderId="57" xfId="0" applyFont="1" applyFill="1" applyBorder="1" applyAlignment="1" applyProtection="1">
      <alignment vertical="center" shrinkToFit="1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6" fillId="2" borderId="16" xfId="0" applyFont="1" applyFill="1" applyBorder="1" applyAlignment="1" applyProtection="1">
      <alignment horizontal="left" vertical="center" shrinkToFit="1"/>
    </xf>
    <xf numFmtId="181" fontId="5" fillId="2" borderId="10" xfId="0" applyNumberFormat="1" applyFont="1" applyFill="1" applyBorder="1" applyAlignment="1">
      <alignment horizontal="right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1" fontId="5" fillId="0" borderId="0" xfId="0" applyNumberFormat="1" applyFont="1" applyFill="1" applyBorder="1" applyProtection="1">
      <alignment vertical="center"/>
    </xf>
    <xf numFmtId="180" fontId="11" fillId="6" borderId="17" xfId="0" applyNumberFormat="1" applyFont="1" applyFill="1" applyBorder="1" applyAlignment="1">
      <alignment horizontal="center" vertical="center"/>
    </xf>
    <xf numFmtId="180" fontId="11" fillId="6" borderId="11" xfId="0" applyNumberFormat="1" applyFont="1" applyFill="1" applyBorder="1" applyAlignment="1">
      <alignment horizontal="center" vertical="center"/>
    </xf>
    <xf numFmtId="180" fontId="11" fillId="6" borderId="10" xfId="0" applyNumberFormat="1" applyFont="1" applyFill="1" applyBorder="1" applyAlignment="1">
      <alignment horizontal="center" vertical="center"/>
    </xf>
    <xf numFmtId="180" fontId="11" fillId="6" borderId="9" xfId="0" applyNumberFormat="1" applyFont="1" applyFill="1" applyBorder="1" applyAlignment="1">
      <alignment horizontal="center" vertical="center"/>
    </xf>
    <xf numFmtId="180" fontId="11" fillId="6" borderId="29" xfId="0" applyNumberFormat="1" applyFont="1" applyFill="1" applyBorder="1" applyAlignment="1">
      <alignment horizontal="center" vertical="center"/>
    </xf>
    <xf numFmtId="180" fontId="11" fillId="4" borderId="17" xfId="0" applyNumberFormat="1" applyFont="1" applyFill="1" applyBorder="1" applyAlignment="1">
      <alignment horizontal="center" vertical="center"/>
    </xf>
    <xf numFmtId="180" fontId="11" fillId="4" borderId="11" xfId="0" applyNumberFormat="1" applyFont="1" applyFill="1" applyBorder="1" applyAlignment="1">
      <alignment horizontal="center" vertical="center"/>
    </xf>
    <xf numFmtId="180" fontId="11" fillId="4" borderId="10" xfId="0" applyNumberFormat="1" applyFont="1" applyFill="1" applyBorder="1" applyAlignment="1">
      <alignment horizontal="center" vertical="center"/>
    </xf>
    <xf numFmtId="180" fontId="11" fillId="4" borderId="9" xfId="0" applyNumberFormat="1" applyFont="1" applyFill="1" applyBorder="1" applyAlignment="1">
      <alignment horizontal="center" vertical="center"/>
    </xf>
    <xf numFmtId="180" fontId="11" fillId="4" borderId="29" xfId="0" applyNumberFormat="1" applyFont="1" applyFill="1" applyBorder="1" applyAlignment="1">
      <alignment horizontal="center" vertical="center"/>
    </xf>
    <xf numFmtId="180" fontId="11" fillId="7" borderId="17" xfId="0" applyNumberFormat="1" applyFont="1" applyFill="1" applyBorder="1" applyAlignment="1">
      <alignment horizontal="center" vertical="center"/>
    </xf>
    <xf numFmtId="180" fontId="11" fillId="6" borderId="28" xfId="0" applyNumberFormat="1" applyFont="1" applyFill="1" applyBorder="1" applyAlignment="1">
      <alignment horizontal="center" vertical="center"/>
    </xf>
    <xf numFmtId="180" fontId="11" fillId="7" borderId="11" xfId="0" applyNumberFormat="1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1" applyFont="1" applyFill="1" applyBorder="1" applyAlignment="1" applyProtection="1">
      <alignment horizontal="center" vertical="center" shrinkToFi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3" fillId="2" borderId="0" xfId="1" applyFont="1" applyFill="1" applyBorder="1" applyAlignment="1" applyProtection="1">
      <alignment horizontal="center" vertical="center" shrinkToFit="1"/>
    </xf>
    <xf numFmtId="0" fontId="5" fillId="0" borderId="0" xfId="0" applyFont="1" applyFill="1" applyBorder="1" applyAlignment="1" applyProtection="1">
      <alignment vertical="center" shrinkToFit="1"/>
    </xf>
    <xf numFmtId="0" fontId="5" fillId="0" borderId="63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6" fillId="0" borderId="35" xfId="1" applyFont="1" applyFill="1" applyBorder="1" applyAlignment="1" applyProtection="1">
      <alignment horizontal="center" vertical="center" shrinkToFit="1"/>
    </xf>
    <xf numFmtId="0" fontId="6" fillId="0" borderId="35" xfId="0" applyFont="1" applyFill="1" applyBorder="1" applyAlignment="1" applyProtection="1">
      <alignment horizontal="center" vertical="center"/>
    </xf>
    <xf numFmtId="176" fontId="6" fillId="0" borderId="35" xfId="0" applyNumberFormat="1" applyFont="1" applyFill="1" applyBorder="1" applyAlignment="1" applyProtection="1">
      <alignment horizontal="center" vertical="center"/>
    </xf>
    <xf numFmtId="49" fontId="6" fillId="0" borderId="35" xfId="1" applyNumberFormat="1" applyFont="1" applyFill="1" applyBorder="1" applyAlignment="1" applyProtection="1">
      <alignment horizontal="center" vertical="center" shrinkToFit="1"/>
    </xf>
    <xf numFmtId="0" fontId="6" fillId="0" borderId="0" xfId="0" applyFont="1" applyFill="1" applyBorder="1" applyAlignment="1" applyProtection="1">
      <alignment horizontal="center" vertical="center"/>
    </xf>
    <xf numFmtId="0" fontId="6" fillId="0" borderId="0" xfId="1" applyFont="1" applyFill="1" applyBorder="1" applyAlignment="1" applyProtection="1">
      <alignment horizontal="center" vertical="center"/>
    </xf>
    <xf numFmtId="176" fontId="6" fillId="0" borderId="0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horizontal="center" vertical="center" shrinkToFit="1"/>
    </xf>
    <xf numFmtId="0" fontId="6" fillId="0" borderId="0" xfId="1" applyFont="1" applyFill="1" applyBorder="1" applyAlignment="1" applyProtection="1">
      <alignment horizontal="center" vertical="center" shrinkToFit="1"/>
      <protection locked="0"/>
    </xf>
    <xf numFmtId="180" fontId="5" fillId="0" borderId="0" xfId="0" applyNumberFormat="1" applyFont="1" applyFill="1" applyBorder="1" applyAlignment="1" applyProtection="1">
      <alignment horizontal="center" vertical="center"/>
    </xf>
    <xf numFmtId="180" fontId="5" fillId="0" borderId="0" xfId="0" applyNumberFormat="1" applyFont="1" applyFill="1" applyBorder="1" applyAlignment="1" applyProtection="1">
      <alignment horizontal="center" vertical="center"/>
    </xf>
    <xf numFmtId="0" fontId="5" fillId="7" borderId="29" xfId="0" applyFont="1" applyFill="1" applyBorder="1" applyAlignment="1">
      <alignment horizontal="center" vertical="center" shrinkToFit="1"/>
    </xf>
    <xf numFmtId="0" fontId="5" fillId="4" borderId="23" xfId="0" applyFont="1" applyFill="1" applyBorder="1" applyAlignment="1">
      <alignment horizontal="center" vertical="center" shrinkToFit="1"/>
    </xf>
    <xf numFmtId="0" fontId="5" fillId="6" borderId="31" xfId="0" applyFont="1" applyFill="1" applyBorder="1" applyAlignment="1">
      <alignment horizontal="center" vertical="center" shrinkToFit="1"/>
    </xf>
    <xf numFmtId="0" fontId="5" fillId="0" borderId="3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 shrinkToFit="1"/>
    </xf>
    <xf numFmtId="180" fontId="11" fillId="9" borderId="17" xfId="0" applyNumberFormat="1" applyFont="1" applyFill="1" applyBorder="1" applyAlignment="1">
      <alignment horizontal="center" vertical="center"/>
    </xf>
    <xf numFmtId="180" fontId="11" fillId="9" borderId="11" xfId="0" applyNumberFormat="1" applyFont="1" applyFill="1" applyBorder="1" applyAlignment="1">
      <alignment horizontal="center" vertical="center"/>
    </xf>
    <xf numFmtId="0" fontId="5" fillId="0" borderId="24" xfId="0" applyFont="1" applyFill="1" applyBorder="1" applyAlignment="1" applyProtection="1">
      <alignment horizontal="center" vertical="center"/>
    </xf>
    <xf numFmtId="0" fontId="5" fillId="0" borderId="31" xfId="0" applyFont="1" applyFill="1" applyBorder="1" applyAlignment="1" applyProtection="1">
      <alignment horizontal="center" vertical="center"/>
    </xf>
    <xf numFmtId="180" fontId="5" fillId="0" borderId="0" xfId="0" applyNumberFormat="1" applyFont="1" applyFill="1" applyBorder="1" applyAlignment="1" applyProtection="1">
      <alignment horizontal="center" vertical="center"/>
    </xf>
    <xf numFmtId="180" fontId="5" fillId="6" borderId="21" xfId="0" applyNumberFormat="1" applyFont="1" applyFill="1" applyBorder="1" applyAlignment="1" applyProtection="1">
      <alignment horizontal="center" vertical="center"/>
    </xf>
    <xf numFmtId="180" fontId="5" fillId="6" borderId="57" xfId="0" applyNumberFormat="1" applyFont="1" applyFill="1" applyBorder="1" applyAlignment="1" applyProtection="1">
      <alignment horizontal="center" vertical="center"/>
    </xf>
    <xf numFmtId="180" fontId="5" fillId="6" borderId="22" xfId="0" applyNumberFormat="1" applyFont="1" applyFill="1" applyBorder="1" applyAlignment="1" applyProtection="1">
      <alignment horizontal="center" vertical="center"/>
    </xf>
    <xf numFmtId="180" fontId="5" fillId="3" borderId="21" xfId="0" applyNumberFormat="1" applyFont="1" applyFill="1" applyBorder="1" applyAlignment="1" applyProtection="1">
      <alignment horizontal="center" vertical="center"/>
    </xf>
    <xf numFmtId="180" fontId="5" fillId="3" borderId="57" xfId="0" applyNumberFormat="1" applyFont="1" applyFill="1" applyBorder="1" applyAlignment="1" applyProtection="1">
      <alignment horizontal="center" vertical="center"/>
    </xf>
    <xf numFmtId="180" fontId="5" fillId="3" borderId="22" xfId="0" applyNumberFormat="1" applyFont="1" applyFill="1" applyBorder="1" applyAlignment="1" applyProtection="1">
      <alignment horizontal="center" vertical="center"/>
    </xf>
    <xf numFmtId="180" fontId="5" fillId="0" borderId="21" xfId="0" applyNumberFormat="1" applyFont="1" applyFill="1" applyBorder="1" applyAlignment="1" applyProtection="1">
      <alignment horizontal="center" vertical="center"/>
    </xf>
    <xf numFmtId="180" fontId="5" fillId="0" borderId="57" xfId="0" applyNumberFormat="1" applyFont="1" applyFill="1" applyBorder="1" applyAlignment="1" applyProtection="1">
      <alignment horizontal="center" vertical="center"/>
    </xf>
    <xf numFmtId="180" fontId="5" fillId="0" borderId="22" xfId="0" applyNumberFormat="1" applyFont="1" applyFill="1" applyBorder="1" applyAlignment="1" applyProtection="1">
      <alignment horizontal="center" vertical="center"/>
    </xf>
    <xf numFmtId="180" fontId="5" fillId="0" borderId="35" xfId="0" applyNumberFormat="1" applyFont="1" applyFill="1" applyBorder="1" applyAlignment="1" applyProtection="1">
      <alignment horizontal="center" vertical="center"/>
    </xf>
    <xf numFmtId="180" fontId="5" fillId="8" borderId="57" xfId="0" applyNumberFormat="1" applyFont="1" applyFill="1" applyBorder="1" applyAlignment="1" applyProtection="1">
      <alignment horizontal="center" vertical="center"/>
    </xf>
    <xf numFmtId="180" fontId="5" fillId="8" borderId="22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 shrinkToFit="1"/>
    </xf>
    <xf numFmtId="0" fontId="5" fillId="2" borderId="2" xfId="0" applyFont="1" applyFill="1" applyBorder="1" applyAlignment="1" applyProtection="1">
      <alignment horizontal="center" vertical="center" shrinkToFit="1"/>
    </xf>
    <xf numFmtId="0" fontId="5" fillId="2" borderId="4" xfId="0" applyFont="1" applyFill="1" applyBorder="1" applyAlignment="1" applyProtection="1">
      <alignment horizontal="center" vertical="center" shrinkToFit="1"/>
    </xf>
    <xf numFmtId="0" fontId="5" fillId="2" borderId="43" xfId="0" applyFont="1" applyFill="1" applyBorder="1" applyAlignment="1" applyProtection="1">
      <alignment horizontal="center" vertical="center" shrinkToFit="1"/>
    </xf>
    <xf numFmtId="0" fontId="4" fillId="0" borderId="0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6" fillId="2" borderId="1" xfId="1" applyFont="1" applyFill="1" applyBorder="1" applyAlignment="1" applyProtection="1">
      <alignment horizontal="center" vertical="center" shrinkToFit="1"/>
    </xf>
    <xf numFmtId="0" fontId="6" fillId="2" borderId="2" xfId="1" applyFont="1" applyFill="1" applyBorder="1" applyAlignment="1" applyProtection="1">
      <alignment horizontal="center" vertical="center" shrinkToFit="1"/>
    </xf>
    <xf numFmtId="0" fontId="5" fillId="0" borderId="6" xfId="0" applyFont="1" applyFill="1" applyBorder="1" applyAlignment="1">
      <alignment horizontal="center" vertical="center"/>
    </xf>
    <xf numFmtId="0" fontId="5" fillId="6" borderId="24" xfId="0" applyFont="1" applyFill="1" applyBorder="1" applyAlignment="1">
      <alignment horizontal="center" vertical="center" shrinkToFit="1"/>
    </xf>
    <xf numFmtId="0" fontId="5" fillId="6" borderId="31" xfId="0" applyFont="1" applyFill="1" applyBorder="1" applyAlignment="1">
      <alignment horizontal="center" vertical="center" shrinkToFit="1"/>
    </xf>
    <xf numFmtId="0" fontId="5" fillId="0" borderId="34" xfId="0" applyFont="1" applyFill="1" applyBorder="1" applyAlignment="1">
      <alignment horizontal="center" vertical="center" shrinkToFit="1"/>
    </xf>
    <xf numFmtId="0" fontId="5" fillId="0" borderId="35" xfId="0" applyFont="1" applyFill="1" applyBorder="1" applyAlignment="1">
      <alignment horizontal="center" vertical="center" shrinkToFit="1"/>
    </xf>
    <xf numFmtId="0" fontId="5" fillId="0" borderId="36" xfId="0" applyFont="1" applyFill="1" applyBorder="1" applyAlignment="1">
      <alignment horizontal="center" vertical="center" shrinkToFit="1"/>
    </xf>
    <xf numFmtId="0" fontId="5" fillId="0" borderId="53" xfId="0" applyFont="1" applyBorder="1" applyAlignment="1">
      <alignment horizontal="left" vertical="center" shrinkToFit="1"/>
    </xf>
    <xf numFmtId="0" fontId="5" fillId="0" borderId="54" xfId="0" applyFont="1" applyBorder="1" applyAlignment="1">
      <alignment horizontal="left" vertical="center" shrinkToFit="1"/>
    </xf>
    <xf numFmtId="0" fontId="5" fillId="0" borderId="55" xfId="0" applyFont="1" applyBorder="1" applyAlignment="1">
      <alignment horizontal="left" vertical="center" shrinkToFit="1"/>
    </xf>
    <xf numFmtId="0" fontId="11" fillId="7" borderId="24" xfId="0" applyFont="1" applyFill="1" applyBorder="1" applyAlignment="1">
      <alignment horizontal="center" vertical="center"/>
    </xf>
    <xf numFmtId="0" fontId="11" fillId="7" borderId="32" xfId="0" applyFont="1" applyFill="1" applyBorder="1" applyAlignment="1">
      <alignment horizontal="center" vertical="center"/>
    </xf>
    <xf numFmtId="0" fontId="11" fillId="7" borderId="31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left" vertical="center" shrinkToFit="1"/>
    </xf>
    <xf numFmtId="0" fontId="5" fillId="0" borderId="32" xfId="0" applyFont="1" applyBorder="1" applyAlignment="1">
      <alignment horizontal="left" vertical="center" shrinkToFit="1"/>
    </xf>
    <xf numFmtId="0" fontId="5" fillId="0" borderId="31" xfId="0" applyFont="1" applyBorder="1" applyAlignment="1">
      <alignment horizontal="left" vertical="center" shrinkToFit="1"/>
    </xf>
    <xf numFmtId="0" fontId="5" fillId="0" borderId="1" xfId="0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horizontal="center" vertical="center" shrinkToFit="1"/>
    </xf>
    <xf numFmtId="0" fontId="5" fillId="4" borderId="19" xfId="0" applyFont="1" applyFill="1" applyBorder="1" applyAlignment="1">
      <alignment horizontal="center" vertical="center" shrinkToFit="1"/>
    </xf>
    <xf numFmtId="0" fontId="5" fillId="4" borderId="23" xfId="0" applyFont="1" applyFill="1" applyBorder="1" applyAlignment="1">
      <alignment horizontal="center" vertical="center" shrinkToFit="1"/>
    </xf>
    <xf numFmtId="0" fontId="5" fillId="7" borderId="26" xfId="0" applyFont="1" applyFill="1" applyBorder="1" applyAlignment="1">
      <alignment horizontal="center" vertical="center" shrinkToFit="1"/>
    </xf>
    <xf numFmtId="0" fontId="5" fillId="7" borderId="29" xfId="0" applyFont="1" applyFill="1" applyBorder="1" applyAlignment="1">
      <alignment horizontal="center" vertical="center" shrinkToFit="1"/>
    </xf>
    <xf numFmtId="0" fontId="11" fillId="4" borderId="53" xfId="0" applyFont="1" applyFill="1" applyBorder="1" applyAlignment="1">
      <alignment horizontal="center" vertical="center"/>
    </xf>
    <xf numFmtId="0" fontId="11" fillId="4" borderId="45" xfId="0" applyFont="1" applyFill="1" applyBorder="1" applyAlignment="1">
      <alignment horizontal="center" vertical="center"/>
    </xf>
    <xf numFmtId="0" fontId="11" fillId="6" borderId="54" xfId="0" applyFont="1" applyFill="1" applyBorder="1" applyAlignment="1">
      <alignment horizontal="center" vertical="center"/>
    </xf>
    <xf numFmtId="0" fontId="11" fillId="6" borderId="55" xfId="0" applyFont="1" applyFill="1" applyBorder="1" applyAlignment="1">
      <alignment horizontal="center" vertical="center"/>
    </xf>
    <xf numFmtId="180" fontId="11" fillId="6" borderId="19" xfId="0" applyNumberFormat="1" applyFont="1" applyFill="1" applyBorder="1" applyAlignment="1">
      <alignment horizontal="center" vertical="center"/>
    </xf>
    <xf numFmtId="180" fontId="11" fillId="6" borderId="15" xfId="0" applyNumberFormat="1" applyFont="1" applyFill="1" applyBorder="1" applyAlignment="1">
      <alignment horizontal="center" vertical="center"/>
    </xf>
    <xf numFmtId="180" fontId="11" fillId="6" borderId="23" xfId="0" applyNumberFormat="1" applyFont="1" applyFill="1" applyBorder="1" applyAlignment="1">
      <alignment horizontal="center" vertical="center"/>
    </xf>
    <xf numFmtId="180" fontId="5" fillId="0" borderId="19" xfId="0" applyNumberFormat="1" applyFont="1" applyFill="1" applyBorder="1" applyAlignment="1">
      <alignment horizontal="center" vertical="center"/>
    </xf>
    <xf numFmtId="180" fontId="5" fillId="0" borderId="15" xfId="0" applyNumberFormat="1" applyFont="1" applyFill="1" applyBorder="1" applyAlignment="1">
      <alignment horizontal="center" vertical="center"/>
    </xf>
    <xf numFmtId="180" fontId="5" fillId="0" borderId="23" xfId="0" applyNumberFormat="1" applyFont="1" applyFill="1" applyBorder="1" applyAlignment="1">
      <alignment horizontal="center" vertical="center"/>
    </xf>
    <xf numFmtId="180" fontId="5" fillId="0" borderId="24" xfId="0" applyNumberFormat="1" applyFont="1" applyFill="1" applyBorder="1" applyAlignment="1">
      <alignment horizontal="center" vertical="center"/>
    </xf>
    <xf numFmtId="180" fontId="5" fillId="0" borderId="32" xfId="0" applyNumberFormat="1" applyFont="1" applyFill="1" applyBorder="1" applyAlignment="1">
      <alignment horizontal="center" vertical="center"/>
    </xf>
    <xf numFmtId="180" fontId="5" fillId="0" borderId="3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35" xfId="0" applyFont="1" applyFill="1" applyBorder="1" applyAlignment="1" applyProtection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7" fillId="0" borderId="49" xfId="0" applyFont="1" applyBorder="1" applyAlignment="1">
      <alignment horizontal="center" vertical="center" shrinkToFit="1"/>
    </xf>
    <xf numFmtId="0" fontId="9" fillId="0" borderId="50" xfId="0" applyFont="1" applyBorder="1" applyAlignment="1">
      <alignment horizontal="center" vertical="center" shrinkToFit="1"/>
    </xf>
    <xf numFmtId="0" fontId="9" fillId="0" borderId="51" xfId="0" applyFont="1" applyBorder="1" applyAlignment="1">
      <alignment horizontal="center" vertical="center" shrinkToFit="1"/>
    </xf>
  </cellXfs>
  <cellStyles count="11">
    <cellStyle name="쉼표 [0] 2" xfId="3"/>
    <cellStyle name="표준" xfId="0" builtinId="0"/>
    <cellStyle name="표준 2" xfId="1"/>
    <cellStyle name="표준 2 14" xfId="6"/>
    <cellStyle name="표준 2 2" xfId="2"/>
    <cellStyle name="표준 2 3" xfId="7"/>
    <cellStyle name="표준 3" xfId="4"/>
    <cellStyle name="표준 4" xfId="5"/>
    <cellStyle name="표준 5" xfId="8"/>
    <cellStyle name="표준 6" xfId="9"/>
    <cellStyle name="표준 7" xfId="10"/>
  </cellStyles>
  <dxfs count="15"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CCFFFF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  <dxf>
      <fill>
        <patternFill>
          <bgColor rgb="FFCCFFFF"/>
        </patternFill>
      </fill>
    </dxf>
    <dxf>
      <fill>
        <patternFill>
          <bgColor rgb="FFFFCCFF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CCFF"/>
      <color rgb="FFCCFFFF"/>
      <color rgb="FF66FFFF"/>
      <color rgb="FFCCECFF"/>
      <color rgb="FFF9B5EF"/>
      <color rgb="FF66CCFF"/>
      <color rgb="FF99FFCC"/>
      <color rgb="FFFF99FF"/>
      <color rgb="FFCCFF33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16"/>
  <sheetViews>
    <sheetView showGridLines="0" showZeros="0" tabSelected="1" zoomScale="115" zoomScaleNormal="115" workbookViewId="0">
      <pane xSplit="1" ySplit="1" topLeftCell="B2" activePane="bottomRight" state="frozen"/>
      <selection activeCell="F156" sqref="F156"/>
      <selection pane="topRight" activeCell="F156" sqref="F156"/>
      <selection pane="bottomLeft" activeCell="F156" sqref="F156"/>
      <selection pane="bottomRight"/>
    </sheetView>
  </sheetViews>
  <sheetFormatPr defaultColWidth="7.25" defaultRowHeight="21.75" customHeight="1" x14ac:dyDescent="0.3"/>
  <cols>
    <col min="1" max="2" width="5.25" style="193" customWidth="1"/>
    <col min="3" max="3" width="7.75" style="193" customWidth="1"/>
    <col min="4" max="4" width="5.375" style="193" customWidth="1"/>
    <col min="5" max="5" width="8.625" style="193" customWidth="1"/>
    <col min="6" max="6" width="7.125" style="195" customWidth="1"/>
    <col min="7" max="7" width="7.125" style="3" hidden="1" customWidth="1"/>
    <col min="8" max="8" width="7.125" style="193" customWidth="1"/>
    <col min="9" max="9" width="7.125" style="193" hidden="1" customWidth="1"/>
    <col min="10" max="16384" width="7.25" style="193"/>
  </cols>
  <sheetData>
    <row r="1" spans="1:9" ht="21.75" customHeight="1" x14ac:dyDescent="0.3">
      <c r="A1" s="189" t="s">
        <v>75</v>
      </c>
      <c r="B1" s="189" t="s">
        <v>7</v>
      </c>
      <c r="C1" s="189" t="s">
        <v>8</v>
      </c>
      <c r="D1" s="189" t="s">
        <v>6</v>
      </c>
      <c r="E1" s="190" t="s">
        <v>714</v>
      </c>
      <c r="F1" s="191" t="s">
        <v>715</v>
      </c>
      <c r="G1" s="192" t="s">
        <v>716</v>
      </c>
      <c r="H1" s="189" t="s">
        <v>717</v>
      </c>
      <c r="I1" s="189" t="s">
        <v>10</v>
      </c>
    </row>
    <row r="2" spans="1:9" ht="21.75" customHeight="1" x14ac:dyDescent="0.3">
      <c r="A2" s="194">
        <v>1</v>
      </c>
      <c r="B2" s="193" t="s">
        <v>11</v>
      </c>
      <c r="C2" s="193" t="s">
        <v>159</v>
      </c>
      <c r="D2" s="193" t="s">
        <v>18</v>
      </c>
      <c r="E2" s="193" t="s">
        <v>303</v>
      </c>
      <c r="F2" s="195" t="s">
        <v>568</v>
      </c>
      <c r="G2" s="3" t="s">
        <v>138</v>
      </c>
      <c r="H2" s="193" t="s">
        <v>569</v>
      </c>
      <c r="I2" s="193" t="s">
        <v>142</v>
      </c>
    </row>
    <row r="3" spans="1:9" ht="21.75" customHeight="1" x14ac:dyDescent="0.3">
      <c r="A3" s="194">
        <v>2</v>
      </c>
      <c r="B3" s="193" t="s">
        <v>11</v>
      </c>
      <c r="C3" s="193" t="s">
        <v>159</v>
      </c>
      <c r="D3" s="193" t="s">
        <v>18</v>
      </c>
      <c r="E3" s="193" t="s">
        <v>303</v>
      </c>
      <c r="F3" s="195" t="s">
        <v>570</v>
      </c>
      <c r="G3" s="3" t="s">
        <v>140</v>
      </c>
      <c r="H3" s="193" t="s">
        <v>571</v>
      </c>
      <c r="I3" s="193" t="s">
        <v>136</v>
      </c>
    </row>
    <row r="4" spans="1:9" ht="21.75" customHeight="1" x14ac:dyDescent="0.3">
      <c r="A4" s="194">
        <v>3</v>
      </c>
      <c r="B4" s="193" t="s">
        <v>11</v>
      </c>
      <c r="C4" s="193" t="s">
        <v>159</v>
      </c>
      <c r="D4" s="193" t="s">
        <v>18</v>
      </c>
      <c r="E4" s="193" t="s">
        <v>303</v>
      </c>
      <c r="F4" s="195" t="s">
        <v>19</v>
      </c>
      <c r="G4" s="3" t="s">
        <v>1212</v>
      </c>
      <c r="H4" s="193" t="s">
        <v>429</v>
      </c>
      <c r="I4" s="193" t="s">
        <v>138</v>
      </c>
    </row>
    <row r="5" spans="1:9" ht="21.75" customHeight="1" x14ac:dyDescent="0.3">
      <c r="A5" s="194">
        <v>4</v>
      </c>
      <c r="B5" s="193" t="s">
        <v>11</v>
      </c>
      <c r="C5" s="193" t="s">
        <v>159</v>
      </c>
      <c r="D5" s="193" t="s">
        <v>18</v>
      </c>
      <c r="E5" s="193" t="s">
        <v>303</v>
      </c>
      <c r="F5" s="195" t="s">
        <v>572</v>
      </c>
      <c r="G5" s="3" t="s">
        <v>136</v>
      </c>
      <c r="H5" s="193" t="s">
        <v>573</v>
      </c>
      <c r="I5" s="193" t="s">
        <v>138</v>
      </c>
    </row>
    <row r="6" spans="1:9" ht="21.75" customHeight="1" x14ac:dyDescent="0.3">
      <c r="A6" s="194">
        <v>5</v>
      </c>
      <c r="B6" s="193" t="s">
        <v>11</v>
      </c>
      <c r="C6" s="193" t="s">
        <v>159</v>
      </c>
      <c r="D6" s="193" t="s">
        <v>18</v>
      </c>
      <c r="E6" s="193" t="s">
        <v>202</v>
      </c>
      <c r="F6" s="195" t="s">
        <v>33</v>
      </c>
      <c r="G6" s="3" t="s">
        <v>138</v>
      </c>
      <c r="H6" s="193" t="s">
        <v>232</v>
      </c>
      <c r="I6" s="193" t="s">
        <v>140</v>
      </c>
    </row>
    <row r="7" spans="1:9" ht="21.75" customHeight="1" x14ac:dyDescent="0.3">
      <c r="A7" s="194">
        <v>6</v>
      </c>
      <c r="B7" s="193" t="s">
        <v>11</v>
      </c>
      <c r="C7" s="193" t="s">
        <v>159</v>
      </c>
      <c r="D7" s="194" t="s">
        <v>16</v>
      </c>
      <c r="E7" s="193" t="s">
        <v>23</v>
      </c>
      <c r="F7" s="195" t="s">
        <v>403</v>
      </c>
      <c r="G7" s="197" t="s">
        <v>138</v>
      </c>
      <c r="H7" s="194" t="s">
        <v>404</v>
      </c>
      <c r="I7" s="194" t="s">
        <v>138</v>
      </c>
    </row>
    <row r="8" spans="1:9" ht="21.75" customHeight="1" x14ac:dyDescent="0.3">
      <c r="A8" s="194">
        <v>7</v>
      </c>
      <c r="B8" s="193" t="s">
        <v>11</v>
      </c>
      <c r="C8" s="193" t="s">
        <v>159</v>
      </c>
      <c r="D8" s="193" t="s">
        <v>16</v>
      </c>
      <c r="E8" s="193" t="s">
        <v>23</v>
      </c>
      <c r="F8" s="195" t="s">
        <v>405</v>
      </c>
      <c r="G8" s="3" t="s">
        <v>136</v>
      </c>
      <c r="H8" s="193" t="s">
        <v>406</v>
      </c>
      <c r="I8" s="193" t="s">
        <v>138</v>
      </c>
    </row>
    <row r="9" spans="1:9" ht="21.75" customHeight="1" x14ac:dyDescent="0.3">
      <c r="A9" s="194">
        <v>8</v>
      </c>
      <c r="B9" s="193" t="s">
        <v>11</v>
      </c>
      <c r="C9" s="193" t="s">
        <v>159</v>
      </c>
      <c r="D9" s="193" t="s">
        <v>16</v>
      </c>
      <c r="E9" s="193" t="s">
        <v>1004</v>
      </c>
      <c r="F9" s="195" t="s">
        <v>1005</v>
      </c>
      <c r="G9" s="3" t="s">
        <v>138</v>
      </c>
      <c r="H9" s="193" t="s">
        <v>1006</v>
      </c>
      <c r="I9" s="193" t="s">
        <v>140</v>
      </c>
    </row>
    <row r="10" spans="1:9" ht="21.75" customHeight="1" x14ac:dyDescent="0.3">
      <c r="A10" s="194">
        <v>9</v>
      </c>
      <c r="B10" s="193" t="s">
        <v>11</v>
      </c>
      <c r="C10" s="193" t="s">
        <v>159</v>
      </c>
      <c r="D10" s="194" t="s">
        <v>16</v>
      </c>
      <c r="E10" s="193" t="s">
        <v>303</v>
      </c>
      <c r="F10" s="195" t="s">
        <v>574</v>
      </c>
      <c r="G10" s="197" t="s">
        <v>140</v>
      </c>
      <c r="H10" s="194" t="s">
        <v>575</v>
      </c>
      <c r="I10" s="194" t="s">
        <v>142</v>
      </c>
    </row>
    <row r="11" spans="1:9" ht="21.75" customHeight="1" x14ac:dyDescent="0.3">
      <c r="A11" s="194">
        <v>10</v>
      </c>
      <c r="B11" s="193" t="s">
        <v>11</v>
      </c>
      <c r="C11" s="193" t="s">
        <v>159</v>
      </c>
      <c r="D11" s="193" t="s">
        <v>16</v>
      </c>
      <c r="E11" s="193" t="s">
        <v>303</v>
      </c>
      <c r="F11" s="195" t="s">
        <v>874</v>
      </c>
      <c r="G11" s="3" t="s">
        <v>140</v>
      </c>
      <c r="H11" s="193" t="s">
        <v>875</v>
      </c>
      <c r="I11" s="193" t="s">
        <v>138</v>
      </c>
    </row>
    <row r="12" spans="1:9" ht="21.75" customHeight="1" x14ac:dyDescent="0.3">
      <c r="A12" s="194">
        <v>11</v>
      </c>
      <c r="B12" s="193" t="s">
        <v>11</v>
      </c>
      <c r="C12" s="193" t="s">
        <v>159</v>
      </c>
      <c r="D12" s="193" t="s">
        <v>16</v>
      </c>
      <c r="E12" s="4" t="s">
        <v>1266</v>
      </c>
      <c r="F12" s="195" t="s">
        <v>744</v>
      </c>
      <c r="G12" s="193" t="s">
        <v>140</v>
      </c>
      <c r="H12" s="193" t="s">
        <v>1255</v>
      </c>
      <c r="I12" s="193" t="s">
        <v>140</v>
      </c>
    </row>
    <row r="13" spans="1:9" ht="21.75" customHeight="1" x14ac:dyDescent="0.3">
      <c r="A13" s="194">
        <v>12</v>
      </c>
      <c r="B13" s="193" t="s">
        <v>11</v>
      </c>
      <c r="C13" s="193" t="s">
        <v>159</v>
      </c>
      <c r="D13" s="193" t="s">
        <v>16</v>
      </c>
      <c r="E13" s="193" t="s">
        <v>40</v>
      </c>
      <c r="F13" s="195" t="s">
        <v>41</v>
      </c>
      <c r="G13" s="3" t="s">
        <v>136</v>
      </c>
      <c r="H13" s="193" t="s">
        <v>230</v>
      </c>
      <c r="I13" s="193" t="s">
        <v>138</v>
      </c>
    </row>
    <row r="14" spans="1:9" ht="21.75" customHeight="1" x14ac:dyDescent="0.3">
      <c r="A14" s="194">
        <v>13</v>
      </c>
      <c r="B14" s="193" t="s">
        <v>11</v>
      </c>
      <c r="C14" s="193" t="s">
        <v>159</v>
      </c>
      <c r="D14" s="193" t="s">
        <v>16</v>
      </c>
      <c r="E14" s="193" t="s">
        <v>310</v>
      </c>
      <c r="F14" s="195" t="s">
        <v>693</v>
      </c>
      <c r="G14" s="3" t="s">
        <v>140</v>
      </c>
      <c r="H14" s="193" t="s">
        <v>178</v>
      </c>
      <c r="I14" s="193" t="s">
        <v>136</v>
      </c>
    </row>
    <row r="15" spans="1:9" ht="21.75" customHeight="1" x14ac:dyDescent="0.3">
      <c r="A15" s="194">
        <v>14</v>
      </c>
      <c r="B15" s="193" t="s">
        <v>11</v>
      </c>
      <c r="C15" s="193" t="s">
        <v>159</v>
      </c>
      <c r="D15" s="193" t="s">
        <v>1009</v>
      </c>
      <c r="E15" s="193" t="s">
        <v>1010</v>
      </c>
      <c r="F15" s="195" t="s">
        <v>1011</v>
      </c>
      <c r="G15" s="3" t="s">
        <v>1015</v>
      </c>
      <c r="H15" s="193" t="s">
        <v>1014</v>
      </c>
      <c r="I15" s="193" t="s">
        <v>1018</v>
      </c>
    </row>
    <row r="16" spans="1:9" ht="21.75" customHeight="1" x14ac:dyDescent="0.3">
      <c r="A16" s="194">
        <v>15</v>
      </c>
      <c r="B16" s="193" t="s">
        <v>11</v>
      </c>
      <c r="C16" s="193" t="s">
        <v>159</v>
      </c>
      <c r="D16" s="193" t="s">
        <v>15</v>
      </c>
      <c r="E16" s="193" t="s">
        <v>162</v>
      </c>
      <c r="F16" s="195" t="s">
        <v>163</v>
      </c>
      <c r="G16" s="3" t="s">
        <v>138</v>
      </c>
      <c r="H16" s="193" t="s">
        <v>73</v>
      </c>
      <c r="I16" s="193" t="s">
        <v>140</v>
      </c>
    </row>
    <row r="17" spans="1:9" ht="21.75" customHeight="1" x14ac:dyDescent="0.3">
      <c r="A17" s="194">
        <v>16</v>
      </c>
      <c r="B17" s="193" t="s">
        <v>11</v>
      </c>
      <c r="C17" s="193" t="s">
        <v>159</v>
      </c>
      <c r="D17" s="193" t="s">
        <v>15</v>
      </c>
      <c r="E17" s="193" t="s">
        <v>25</v>
      </c>
      <c r="F17" s="195" t="s">
        <v>389</v>
      </c>
      <c r="G17" s="3" t="s">
        <v>138</v>
      </c>
      <c r="H17" s="193" t="s">
        <v>390</v>
      </c>
      <c r="I17" s="193" t="s">
        <v>138</v>
      </c>
    </row>
    <row r="18" spans="1:9" ht="21.75" customHeight="1" x14ac:dyDescent="0.3">
      <c r="A18" s="194">
        <v>17</v>
      </c>
      <c r="B18" s="193" t="s">
        <v>11</v>
      </c>
      <c r="C18" s="193" t="s">
        <v>159</v>
      </c>
      <c r="D18" s="193" t="s">
        <v>15</v>
      </c>
      <c r="E18" s="193" t="s">
        <v>23</v>
      </c>
      <c r="F18" s="195" t="s">
        <v>407</v>
      </c>
      <c r="G18" s="3" t="s">
        <v>138</v>
      </c>
      <c r="H18" s="193" t="s">
        <v>408</v>
      </c>
      <c r="I18" s="193" t="s">
        <v>138</v>
      </c>
    </row>
    <row r="19" spans="1:9" ht="21.75" customHeight="1" x14ac:dyDescent="0.3">
      <c r="A19" s="194">
        <v>18</v>
      </c>
      <c r="B19" s="193" t="s">
        <v>11</v>
      </c>
      <c r="C19" s="193" t="s">
        <v>159</v>
      </c>
      <c r="D19" s="193" t="s">
        <v>15</v>
      </c>
      <c r="E19" s="193" t="s">
        <v>294</v>
      </c>
      <c r="F19" s="195" t="s">
        <v>221</v>
      </c>
      <c r="G19" s="3" t="s">
        <v>140</v>
      </c>
      <c r="H19" s="193" t="s">
        <v>494</v>
      </c>
      <c r="I19" s="193" t="s">
        <v>140</v>
      </c>
    </row>
    <row r="20" spans="1:9" ht="21.75" customHeight="1" x14ac:dyDescent="0.3">
      <c r="A20" s="194">
        <v>19</v>
      </c>
      <c r="B20" s="193" t="s">
        <v>11</v>
      </c>
      <c r="C20" s="193" t="s">
        <v>159</v>
      </c>
      <c r="D20" s="193" t="s">
        <v>15</v>
      </c>
      <c r="E20" s="193" t="s">
        <v>901</v>
      </c>
      <c r="F20" s="195" t="s">
        <v>907</v>
      </c>
      <c r="G20" s="3" t="s">
        <v>140</v>
      </c>
      <c r="H20" s="193" t="s">
        <v>908</v>
      </c>
      <c r="I20" s="193" t="s">
        <v>142</v>
      </c>
    </row>
    <row r="21" spans="1:9" ht="21.75" customHeight="1" x14ac:dyDescent="0.3">
      <c r="A21" s="194">
        <v>20</v>
      </c>
      <c r="B21" s="193" t="s">
        <v>11</v>
      </c>
      <c r="C21" s="193" t="s">
        <v>159</v>
      </c>
      <c r="D21" s="193" t="s">
        <v>15</v>
      </c>
      <c r="E21" s="193" t="s">
        <v>303</v>
      </c>
      <c r="F21" s="195" t="s">
        <v>576</v>
      </c>
      <c r="G21" s="3" t="s">
        <v>144</v>
      </c>
      <c r="H21" s="193" t="s">
        <v>577</v>
      </c>
      <c r="I21" s="193" t="s">
        <v>140</v>
      </c>
    </row>
    <row r="22" spans="1:9" ht="21.75" customHeight="1" x14ac:dyDescent="0.3">
      <c r="A22" s="194">
        <v>21</v>
      </c>
      <c r="B22" s="193" t="s">
        <v>11</v>
      </c>
      <c r="C22" s="193" t="s">
        <v>159</v>
      </c>
      <c r="D22" s="193" t="s">
        <v>15</v>
      </c>
      <c r="E22" s="193" t="s">
        <v>303</v>
      </c>
      <c r="F22" s="195" t="s">
        <v>567</v>
      </c>
      <c r="G22" s="3" t="s">
        <v>138</v>
      </c>
      <c r="H22" s="193" t="s">
        <v>578</v>
      </c>
      <c r="I22" s="193" t="s">
        <v>138</v>
      </c>
    </row>
    <row r="23" spans="1:9" ht="21.75" customHeight="1" x14ac:dyDescent="0.3">
      <c r="A23" s="194">
        <v>22</v>
      </c>
      <c r="B23" s="193" t="s">
        <v>11</v>
      </c>
      <c r="C23" s="193" t="s">
        <v>159</v>
      </c>
      <c r="D23" s="194" t="s">
        <v>15</v>
      </c>
      <c r="E23" s="193" t="s">
        <v>27</v>
      </c>
      <c r="F23" s="195" t="s">
        <v>964</v>
      </c>
      <c r="G23" s="197" t="s">
        <v>136</v>
      </c>
      <c r="H23" s="194" t="s">
        <v>965</v>
      </c>
      <c r="I23" s="194" t="s">
        <v>138</v>
      </c>
    </row>
    <row r="24" spans="1:9" ht="21.75" customHeight="1" x14ac:dyDescent="0.3">
      <c r="A24" s="194">
        <v>23</v>
      </c>
      <c r="B24" s="193" t="s">
        <v>11</v>
      </c>
      <c r="C24" s="193" t="s">
        <v>159</v>
      </c>
      <c r="D24" s="193" t="s">
        <v>15</v>
      </c>
      <c r="E24" s="193" t="s">
        <v>310</v>
      </c>
      <c r="F24" s="195" t="s">
        <v>694</v>
      </c>
      <c r="G24" s="3" t="s">
        <v>136</v>
      </c>
      <c r="H24" s="193" t="s">
        <v>695</v>
      </c>
      <c r="I24" s="193" t="s">
        <v>140</v>
      </c>
    </row>
    <row r="25" spans="1:9" ht="21.75" customHeight="1" x14ac:dyDescent="0.3">
      <c r="A25" s="194">
        <v>24</v>
      </c>
      <c r="B25" s="193" t="s">
        <v>11</v>
      </c>
      <c r="C25" s="193" t="s">
        <v>159</v>
      </c>
      <c r="D25" s="193" t="s">
        <v>15</v>
      </c>
      <c r="E25" s="193" t="s">
        <v>310</v>
      </c>
      <c r="F25" s="195" t="s">
        <v>696</v>
      </c>
      <c r="G25" s="3" t="s">
        <v>148</v>
      </c>
      <c r="H25" s="193" t="s">
        <v>697</v>
      </c>
      <c r="I25" s="193" t="s">
        <v>140</v>
      </c>
    </row>
    <row r="26" spans="1:9" ht="21.75" customHeight="1" x14ac:dyDescent="0.3">
      <c r="A26" s="194">
        <v>25</v>
      </c>
      <c r="B26" s="193" t="s">
        <v>11</v>
      </c>
      <c r="C26" s="193" t="s">
        <v>159</v>
      </c>
      <c r="D26" s="193" t="s">
        <v>13</v>
      </c>
      <c r="E26" s="193" t="s">
        <v>48</v>
      </c>
      <c r="F26" s="195" t="s">
        <v>49</v>
      </c>
      <c r="G26" s="3" t="s">
        <v>138</v>
      </c>
      <c r="H26" s="193" t="s">
        <v>50</v>
      </c>
      <c r="I26" s="193" t="s">
        <v>136</v>
      </c>
    </row>
    <row r="27" spans="1:9" ht="21.75" customHeight="1" x14ac:dyDescent="0.3">
      <c r="A27" s="194">
        <v>26</v>
      </c>
      <c r="B27" s="193" t="s">
        <v>11</v>
      </c>
      <c r="C27" s="193" t="s">
        <v>159</v>
      </c>
      <c r="D27" s="193" t="s">
        <v>13</v>
      </c>
      <c r="E27" s="193" t="s">
        <v>288</v>
      </c>
      <c r="F27" s="195" t="s">
        <v>321</v>
      </c>
      <c r="G27" s="3" t="s">
        <v>138</v>
      </c>
      <c r="H27" s="193" t="s">
        <v>322</v>
      </c>
      <c r="I27" s="193" t="s">
        <v>142</v>
      </c>
    </row>
    <row r="28" spans="1:9" ht="21.75" customHeight="1" x14ac:dyDescent="0.3">
      <c r="A28" s="194">
        <v>27</v>
      </c>
      <c r="B28" s="193" t="s">
        <v>11</v>
      </c>
      <c r="C28" s="193" t="s">
        <v>159</v>
      </c>
      <c r="D28" s="193" t="s">
        <v>13</v>
      </c>
      <c r="E28" s="193" t="s">
        <v>162</v>
      </c>
      <c r="F28" s="195" t="s">
        <v>164</v>
      </c>
      <c r="G28" s="197" t="s">
        <v>136</v>
      </c>
      <c r="H28" s="194" t="s">
        <v>206</v>
      </c>
      <c r="I28" s="194" t="s">
        <v>138</v>
      </c>
    </row>
    <row r="29" spans="1:9" ht="21.75" customHeight="1" x14ac:dyDescent="0.3">
      <c r="A29" s="194">
        <v>28</v>
      </c>
      <c r="B29" s="193" t="s">
        <v>11</v>
      </c>
      <c r="C29" s="193" t="s">
        <v>159</v>
      </c>
      <c r="D29" s="193" t="s">
        <v>13</v>
      </c>
      <c r="E29" s="193" t="s">
        <v>952</v>
      </c>
      <c r="F29" s="195" t="s">
        <v>942</v>
      </c>
      <c r="G29" s="3" t="s">
        <v>140</v>
      </c>
      <c r="H29" s="193" t="s">
        <v>943</v>
      </c>
      <c r="I29" s="193" t="s">
        <v>138</v>
      </c>
    </row>
    <row r="30" spans="1:9" ht="21.75" customHeight="1" x14ac:dyDescent="0.3">
      <c r="A30" s="194">
        <v>29</v>
      </c>
      <c r="B30" s="193" t="s">
        <v>11</v>
      </c>
      <c r="C30" s="194" t="s">
        <v>159</v>
      </c>
      <c r="D30" s="193" t="s">
        <v>13</v>
      </c>
      <c r="E30" s="193" t="s">
        <v>763</v>
      </c>
      <c r="F30" s="195" t="s">
        <v>768</v>
      </c>
      <c r="G30" s="3" t="s">
        <v>138</v>
      </c>
      <c r="H30" s="193" t="s">
        <v>769</v>
      </c>
      <c r="I30" s="193" t="s">
        <v>138</v>
      </c>
    </row>
    <row r="31" spans="1:9" ht="21.75" customHeight="1" x14ac:dyDescent="0.3">
      <c r="A31" s="194">
        <v>30</v>
      </c>
      <c r="B31" s="193" t="s">
        <v>11</v>
      </c>
      <c r="C31" s="193" t="s">
        <v>159</v>
      </c>
      <c r="D31" s="193" t="s">
        <v>13</v>
      </c>
      <c r="E31" s="193" t="s">
        <v>252</v>
      </c>
      <c r="F31" s="195" t="s">
        <v>330</v>
      </c>
      <c r="G31" s="3" t="s">
        <v>138</v>
      </c>
      <c r="H31" s="193" t="s">
        <v>257</v>
      </c>
      <c r="I31" s="193" t="s">
        <v>138</v>
      </c>
    </row>
    <row r="32" spans="1:9" ht="21.75" customHeight="1" x14ac:dyDescent="0.3">
      <c r="A32" s="194">
        <v>31</v>
      </c>
      <c r="B32" s="193" t="s">
        <v>11</v>
      </c>
      <c r="C32" s="193" t="s">
        <v>159</v>
      </c>
      <c r="D32" s="193" t="s">
        <v>13</v>
      </c>
      <c r="E32" s="193" t="s">
        <v>167</v>
      </c>
      <c r="F32" s="195" t="s">
        <v>333</v>
      </c>
      <c r="G32" s="3" t="s">
        <v>138</v>
      </c>
      <c r="H32" s="193" t="s">
        <v>334</v>
      </c>
      <c r="I32" s="193" t="s">
        <v>138</v>
      </c>
    </row>
    <row r="33" spans="1:9" ht="21.75" customHeight="1" x14ac:dyDescent="0.3">
      <c r="A33" s="194">
        <v>32</v>
      </c>
      <c r="B33" s="193" t="s">
        <v>11</v>
      </c>
      <c r="C33" s="193" t="s">
        <v>159</v>
      </c>
      <c r="D33" s="193" t="s">
        <v>13</v>
      </c>
      <c r="E33" s="193" t="s">
        <v>167</v>
      </c>
      <c r="F33" s="195" t="s">
        <v>208</v>
      </c>
      <c r="G33" s="3" t="s">
        <v>138</v>
      </c>
      <c r="H33" s="193" t="s">
        <v>335</v>
      </c>
      <c r="I33" s="193" t="s">
        <v>140</v>
      </c>
    </row>
    <row r="34" spans="1:9" ht="21.75" customHeight="1" x14ac:dyDescent="0.3">
      <c r="A34" s="194">
        <v>33</v>
      </c>
      <c r="B34" s="193" t="s">
        <v>11</v>
      </c>
      <c r="C34" s="193" t="s">
        <v>159</v>
      </c>
      <c r="D34" s="193" t="s">
        <v>13</v>
      </c>
      <c r="E34" s="193" t="s">
        <v>169</v>
      </c>
      <c r="F34" s="195" t="s">
        <v>171</v>
      </c>
      <c r="G34" s="3" t="s">
        <v>140</v>
      </c>
      <c r="H34" s="193" t="s">
        <v>57</v>
      </c>
      <c r="I34" s="193" t="s">
        <v>138</v>
      </c>
    </row>
    <row r="35" spans="1:9" ht="21.75" customHeight="1" x14ac:dyDescent="0.3">
      <c r="A35" s="194">
        <v>34</v>
      </c>
      <c r="B35" s="193" t="s">
        <v>11</v>
      </c>
      <c r="C35" s="193" t="s">
        <v>159</v>
      </c>
      <c r="D35" s="193" t="s">
        <v>13</v>
      </c>
      <c r="E35" s="193" t="s">
        <v>169</v>
      </c>
      <c r="F35" s="195" t="s">
        <v>242</v>
      </c>
      <c r="G35" s="3" t="s">
        <v>138</v>
      </c>
      <c r="H35" s="193" t="s">
        <v>338</v>
      </c>
      <c r="I35" s="193" t="s">
        <v>140</v>
      </c>
    </row>
    <row r="36" spans="1:9" ht="21.75" customHeight="1" x14ac:dyDescent="0.3">
      <c r="A36" s="194">
        <v>35</v>
      </c>
      <c r="B36" s="193" t="s">
        <v>11</v>
      </c>
      <c r="C36" s="193" t="s">
        <v>159</v>
      </c>
      <c r="D36" s="194" t="s">
        <v>13</v>
      </c>
      <c r="E36" s="193" t="s">
        <v>290</v>
      </c>
      <c r="F36" s="195" t="s">
        <v>340</v>
      </c>
      <c r="G36" s="197" t="s">
        <v>138</v>
      </c>
      <c r="H36" s="194" t="s">
        <v>341</v>
      </c>
      <c r="I36" s="194" t="s">
        <v>140</v>
      </c>
    </row>
    <row r="37" spans="1:9" ht="21.75" customHeight="1" x14ac:dyDescent="0.3">
      <c r="A37" s="194">
        <v>36</v>
      </c>
      <c r="B37" s="193" t="s">
        <v>11</v>
      </c>
      <c r="C37" s="193" t="s">
        <v>159</v>
      </c>
      <c r="D37" s="194" t="s">
        <v>13</v>
      </c>
      <c r="E37" s="193" t="s">
        <v>174</v>
      </c>
      <c r="F37" s="195" t="s">
        <v>175</v>
      </c>
      <c r="G37" s="197" t="s">
        <v>138</v>
      </c>
      <c r="H37" s="194" t="s">
        <v>210</v>
      </c>
      <c r="I37" s="194" t="s">
        <v>142</v>
      </c>
    </row>
    <row r="38" spans="1:9" ht="21.75" customHeight="1" x14ac:dyDescent="0.3">
      <c r="A38" s="194">
        <v>37</v>
      </c>
      <c r="B38" s="193" t="s">
        <v>11</v>
      </c>
      <c r="C38" s="193" t="s">
        <v>159</v>
      </c>
      <c r="D38" s="193" t="s">
        <v>13</v>
      </c>
      <c r="E38" s="193" t="s">
        <v>23</v>
      </c>
      <c r="F38" s="195" t="s">
        <v>453</v>
      </c>
      <c r="G38" s="3" t="s">
        <v>140</v>
      </c>
      <c r="H38" s="193" t="s">
        <v>454</v>
      </c>
      <c r="I38" s="193" t="s">
        <v>140</v>
      </c>
    </row>
    <row r="39" spans="1:9" ht="21.75" customHeight="1" x14ac:dyDescent="0.3">
      <c r="A39" s="194">
        <v>38</v>
      </c>
      <c r="B39" s="193" t="s">
        <v>11</v>
      </c>
      <c r="C39" s="193" t="s">
        <v>159</v>
      </c>
      <c r="D39" s="193" t="s">
        <v>13</v>
      </c>
      <c r="E39" s="193" t="s">
        <v>23</v>
      </c>
      <c r="F39" s="195" t="s">
        <v>1127</v>
      </c>
      <c r="G39" s="193" t="s">
        <v>136</v>
      </c>
      <c r="H39" s="193" t="s">
        <v>1128</v>
      </c>
      <c r="I39" s="193" t="s">
        <v>136</v>
      </c>
    </row>
    <row r="40" spans="1:9" ht="21.75" customHeight="1" x14ac:dyDescent="0.3">
      <c r="A40" s="194">
        <v>39</v>
      </c>
      <c r="B40" s="193" t="s">
        <v>11</v>
      </c>
      <c r="C40" s="193" t="s">
        <v>159</v>
      </c>
      <c r="D40" s="193" t="s">
        <v>13</v>
      </c>
      <c r="E40" s="193" t="s">
        <v>812</v>
      </c>
      <c r="F40" s="195" t="s">
        <v>803</v>
      </c>
      <c r="G40" s="3" t="s">
        <v>136</v>
      </c>
      <c r="H40" s="193" t="s">
        <v>804</v>
      </c>
      <c r="I40" s="193" t="s">
        <v>138</v>
      </c>
    </row>
    <row r="41" spans="1:9" ht="21.75" customHeight="1" x14ac:dyDescent="0.3">
      <c r="A41" s="194">
        <v>40</v>
      </c>
      <c r="B41" s="193" t="s">
        <v>11</v>
      </c>
      <c r="C41" s="193" t="s">
        <v>159</v>
      </c>
      <c r="D41" s="193" t="s">
        <v>13</v>
      </c>
      <c r="E41" s="193" t="s">
        <v>243</v>
      </c>
      <c r="F41" s="195" t="s">
        <v>245</v>
      </c>
      <c r="G41" s="3" t="s">
        <v>140</v>
      </c>
      <c r="H41" s="193" t="s">
        <v>267</v>
      </c>
      <c r="I41" s="193" t="s">
        <v>140</v>
      </c>
    </row>
    <row r="42" spans="1:9" ht="21.75" customHeight="1" x14ac:dyDescent="0.3">
      <c r="A42" s="194">
        <v>41</v>
      </c>
      <c r="B42" s="193" t="s">
        <v>11</v>
      </c>
      <c r="C42" s="193" t="s">
        <v>159</v>
      </c>
      <c r="D42" s="193" t="s">
        <v>13</v>
      </c>
      <c r="E42" s="193" t="s">
        <v>71</v>
      </c>
      <c r="F42" s="195" t="s">
        <v>838</v>
      </c>
      <c r="G42" s="3" t="s">
        <v>140</v>
      </c>
      <c r="H42" s="193" t="s">
        <v>839</v>
      </c>
      <c r="I42" s="193" t="s">
        <v>136</v>
      </c>
    </row>
    <row r="43" spans="1:9" ht="21.75" customHeight="1" x14ac:dyDescent="0.3">
      <c r="A43" s="194">
        <v>42</v>
      </c>
      <c r="B43" s="193" t="s">
        <v>11</v>
      </c>
      <c r="C43" s="193" t="s">
        <v>159</v>
      </c>
      <c r="D43" s="193" t="s">
        <v>13</v>
      </c>
      <c r="E43" s="193" t="s">
        <v>71</v>
      </c>
      <c r="F43" s="195" t="s">
        <v>840</v>
      </c>
      <c r="G43" s="3" t="s">
        <v>140</v>
      </c>
      <c r="H43" s="193" t="s">
        <v>841</v>
      </c>
      <c r="I43" s="193" t="s">
        <v>136</v>
      </c>
    </row>
    <row r="44" spans="1:9" ht="21.75" customHeight="1" x14ac:dyDescent="0.3">
      <c r="A44" s="194">
        <v>43</v>
      </c>
      <c r="B44" s="193" t="s">
        <v>11</v>
      </c>
      <c r="C44" s="193" t="s">
        <v>159</v>
      </c>
      <c r="D44" s="193" t="s">
        <v>13</v>
      </c>
      <c r="E44" s="193" t="s">
        <v>930</v>
      </c>
      <c r="F44" s="195" t="s">
        <v>910</v>
      </c>
      <c r="G44" s="3" t="s">
        <v>138</v>
      </c>
      <c r="H44" s="193" t="s">
        <v>911</v>
      </c>
      <c r="I44" s="193" t="s">
        <v>144</v>
      </c>
    </row>
    <row r="45" spans="1:9" ht="21.75" customHeight="1" x14ac:dyDescent="0.3">
      <c r="A45" s="194">
        <v>44</v>
      </c>
      <c r="B45" s="193" t="s">
        <v>11</v>
      </c>
      <c r="C45" s="193" t="s">
        <v>159</v>
      </c>
      <c r="D45" s="193" t="s">
        <v>13</v>
      </c>
      <c r="E45" s="193" t="s">
        <v>185</v>
      </c>
      <c r="F45" s="195" t="s">
        <v>186</v>
      </c>
      <c r="G45" s="3" t="s">
        <v>138</v>
      </c>
      <c r="H45" s="193" t="s">
        <v>217</v>
      </c>
      <c r="I45" s="193" t="s">
        <v>140</v>
      </c>
    </row>
    <row r="46" spans="1:9" ht="21.75" customHeight="1" x14ac:dyDescent="0.3">
      <c r="A46" s="194">
        <v>45</v>
      </c>
      <c r="B46" s="193" t="s">
        <v>11</v>
      </c>
      <c r="C46" s="193" t="s">
        <v>159</v>
      </c>
      <c r="D46" s="193" t="s">
        <v>13</v>
      </c>
      <c r="E46" s="193" t="s">
        <v>185</v>
      </c>
      <c r="F46" s="195" t="s">
        <v>187</v>
      </c>
      <c r="G46" s="3" t="s">
        <v>138</v>
      </c>
      <c r="H46" s="193" t="s">
        <v>218</v>
      </c>
      <c r="I46" s="193" t="s">
        <v>140</v>
      </c>
    </row>
    <row r="47" spans="1:9" ht="21.75" customHeight="1" x14ac:dyDescent="0.3">
      <c r="A47" s="194">
        <v>46</v>
      </c>
      <c r="B47" s="193" t="s">
        <v>11</v>
      </c>
      <c r="C47" s="193" t="s">
        <v>159</v>
      </c>
      <c r="D47" s="193" t="s">
        <v>13</v>
      </c>
      <c r="E47" s="193" t="s">
        <v>47</v>
      </c>
      <c r="F47" s="195" t="s">
        <v>188</v>
      </c>
      <c r="G47" s="3" t="s">
        <v>140</v>
      </c>
      <c r="H47" s="193" t="s">
        <v>219</v>
      </c>
      <c r="I47" s="193" t="s">
        <v>140</v>
      </c>
    </row>
    <row r="48" spans="1:9" ht="21.75" customHeight="1" x14ac:dyDescent="0.3">
      <c r="A48" s="194">
        <v>47</v>
      </c>
      <c r="B48" s="193" t="s">
        <v>11</v>
      </c>
      <c r="C48" s="193" t="s">
        <v>159</v>
      </c>
      <c r="D48" s="193" t="s">
        <v>13</v>
      </c>
      <c r="E48" s="193" t="s">
        <v>299</v>
      </c>
      <c r="F48" s="195" t="s">
        <v>513</v>
      </c>
      <c r="G48" s="3" t="s">
        <v>136</v>
      </c>
      <c r="H48" s="193" t="s">
        <v>514</v>
      </c>
      <c r="I48" s="193" t="s">
        <v>140</v>
      </c>
    </row>
    <row r="49" spans="1:9" ht="21.75" customHeight="1" x14ac:dyDescent="0.3">
      <c r="A49" s="194">
        <v>48</v>
      </c>
      <c r="B49" s="193" t="s">
        <v>11</v>
      </c>
      <c r="C49" s="193" t="s">
        <v>159</v>
      </c>
      <c r="D49" s="193" t="s">
        <v>13</v>
      </c>
      <c r="E49" s="193" t="s">
        <v>62</v>
      </c>
      <c r="F49" s="195" t="s">
        <v>189</v>
      </c>
      <c r="G49" s="3" t="s">
        <v>136</v>
      </c>
      <c r="H49" s="193" t="s">
        <v>718</v>
      </c>
      <c r="I49" s="193" t="s">
        <v>138</v>
      </c>
    </row>
    <row r="50" spans="1:9" ht="21.75" customHeight="1" x14ac:dyDescent="0.3">
      <c r="A50" s="194">
        <v>49</v>
      </c>
      <c r="B50" s="193" t="s">
        <v>11</v>
      </c>
      <c r="C50" s="193" t="s">
        <v>159</v>
      </c>
      <c r="D50" s="193" t="s">
        <v>13</v>
      </c>
      <c r="E50" s="193" t="s">
        <v>79</v>
      </c>
      <c r="F50" s="195" t="s">
        <v>1053</v>
      </c>
      <c r="G50" s="193" t="s">
        <v>142</v>
      </c>
      <c r="H50" s="193" t="s">
        <v>1054</v>
      </c>
      <c r="I50" s="193" t="s">
        <v>138</v>
      </c>
    </row>
    <row r="51" spans="1:9" ht="21.75" customHeight="1" x14ac:dyDescent="0.3">
      <c r="A51" s="194">
        <v>50</v>
      </c>
      <c r="B51" s="193" t="s">
        <v>11</v>
      </c>
      <c r="C51" s="193" t="s">
        <v>159</v>
      </c>
      <c r="D51" s="193" t="s">
        <v>13</v>
      </c>
      <c r="E51" s="193" t="s">
        <v>247</v>
      </c>
      <c r="F51" s="195" t="s">
        <v>251</v>
      </c>
      <c r="G51" s="3" t="s">
        <v>140</v>
      </c>
      <c r="H51" s="193" t="s">
        <v>272</v>
      </c>
      <c r="I51" s="193" t="s">
        <v>138</v>
      </c>
    </row>
    <row r="52" spans="1:9" ht="21.75" customHeight="1" x14ac:dyDescent="0.3">
      <c r="A52" s="194">
        <v>51</v>
      </c>
      <c r="B52" s="193" t="s">
        <v>11</v>
      </c>
      <c r="C52" s="193" t="s">
        <v>159</v>
      </c>
      <c r="D52" s="193" t="s">
        <v>13</v>
      </c>
      <c r="E52" s="193" t="s">
        <v>20</v>
      </c>
      <c r="F52" s="195" t="s">
        <v>533</v>
      </c>
      <c r="G52" s="3" t="s">
        <v>138</v>
      </c>
      <c r="H52" s="193" t="s">
        <v>534</v>
      </c>
      <c r="I52" s="193" t="s">
        <v>136</v>
      </c>
    </row>
    <row r="53" spans="1:9" ht="21.75" customHeight="1" x14ac:dyDescent="0.3">
      <c r="A53" s="194">
        <v>52</v>
      </c>
      <c r="B53" s="193" t="s">
        <v>11</v>
      </c>
      <c r="C53" s="193" t="s">
        <v>159</v>
      </c>
      <c r="D53" s="193" t="s">
        <v>13</v>
      </c>
      <c r="E53" s="193" t="s">
        <v>20</v>
      </c>
      <c r="F53" s="195" t="s">
        <v>535</v>
      </c>
      <c r="G53" s="3" t="s">
        <v>142</v>
      </c>
      <c r="H53" s="193" t="s">
        <v>536</v>
      </c>
      <c r="I53" s="193" t="s">
        <v>138</v>
      </c>
    </row>
    <row r="54" spans="1:9" ht="21.75" customHeight="1" x14ac:dyDescent="0.3">
      <c r="A54" s="194">
        <v>53</v>
      </c>
      <c r="B54" s="193" t="s">
        <v>11</v>
      </c>
      <c r="C54" s="193" t="s">
        <v>159</v>
      </c>
      <c r="D54" s="193" t="s">
        <v>13</v>
      </c>
      <c r="E54" s="193" t="s">
        <v>20</v>
      </c>
      <c r="F54" s="195" t="s">
        <v>537</v>
      </c>
      <c r="G54" s="3" t="s">
        <v>138</v>
      </c>
      <c r="H54" s="193" t="s">
        <v>538</v>
      </c>
      <c r="I54" s="193" t="s">
        <v>138</v>
      </c>
    </row>
    <row r="55" spans="1:9" ht="21.75" customHeight="1" x14ac:dyDescent="0.3">
      <c r="A55" s="194">
        <v>54</v>
      </c>
      <c r="B55" s="193" t="s">
        <v>11</v>
      </c>
      <c r="C55" s="193" t="s">
        <v>159</v>
      </c>
      <c r="D55" s="193" t="s">
        <v>13</v>
      </c>
      <c r="E55" s="193" t="s">
        <v>20</v>
      </c>
      <c r="F55" s="195" t="s">
        <v>539</v>
      </c>
      <c r="G55" s="3" t="s">
        <v>136</v>
      </c>
      <c r="H55" s="193" t="s">
        <v>540</v>
      </c>
      <c r="I55" s="193" t="s">
        <v>140</v>
      </c>
    </row>
    <row r="56" spans="1:9" ht="21.75" customHeight="1" x14ac:dyDescent="0.3">
      <c r="A56" s="194">
        <v>55</v>
      </c>
      <c r="B56" s="193" t="s">
        <v>11</v>
      </c>
      <c r="C56" s="193" t="s">
        <v>1099</v>
      </c>
      <c r="D56" s="193" t="s">
        <v>13</v>
      </c>
      <c r="E56" s="193" t="s">
        <v>20</v>
      </c>
      <c r="F56" s="195" t="s">
        <v>541</v>
      </c>
      <c r="G56" s="3" t="s">
        <v>140</v>
      </c>
      <c r="H56" s="193" t="s">
        <v>542</v>
      </c>
      <c r="I56" s="193" t="s">
        <v>142</v>
      </c>
    </row>
    <row r="57" spans="1:9" ht="21.75" customHeight="1" x14ac:dyDescent="0.3">
      <c r="A57" s="194">
        <v>56</v>
      </c>
      <c r="B57" s="193" t="s">
        <v>11</v>
      </c>
      <c r="C57" s="193" t="s">
        <v>159</v>
      </c>
      <c r="D57" s="193" t="s">
        <v>13</v>
      </c>
      <c r="E57" s="193" t="s">
        <v>301</v>
      </c>
      <c r="F57" s="195" t="s">
        <v>550</v>
      </c>
      <c r="G57" s="3" t="s">
        <v>136</v>
      </c>
      <c r="H57" s="193" t="s">
        <v>551</v>
      </c>
      <c r="I57" s="193" t="s">
        <v>138</v>
      </c>
    </row>
    <row r="58" spans="1:9" ht="21.75" customHeight="1" x14ac:dyDescent="0.3">
      <c r="A58" s="194">
        <v>57</v>
      </c>
      <c r="B58" s="193" t="s">
        <v>11</v>
      </c>
      <c r="C58" s="193" t="s">
        <v>159</v>
      </c>
      <c r="D58" s="193" t="s">
        <v>13</v>
      </c>
      <c r="E58" s="193" t="s">
        <v>39</v>
      </c>
      <c r="F58" s="195" t="s">
        <v>561</v>
      </c>
      <c r="G58" s="3" t="s">
        <v>140</v>
      </c>
      <c r="H58" s="193" t="s">
        <v>562</v>
      </c>
      <c r="I58" s="193" t="s">
        <v>142</v>
      </c>
    </row>
    <row r="59" spans="1:9" ht="21.75" customHeight="1" x14ac:dyDescent="0.3">
      <c r="A59" s="194">
        <v>58</v>
      </c>
      <c r="B59" s="193" t="s">
        <v>11</v>
      </c>
      <c r="C59" s="193" t="s">
        <v>159</v>
      </c>
      <c r="D59" s="193" t="s">
        <v>13</v>
      </c>
      <c r="E59" s="193" t="s">
        <v>21</v>
      </c>
      <c r="F59" s="195" t="s">
        <v>1321</v>
      </c>
      <c r="G59" s="193" t="s">
        <v>136</v>
      </c>
      <c r="H59" s="193" t="s">
        <v>1322</v>
      </c>
      <c r="I59" s="193" t="s">
        <v>136</v>
      </c>
    </row>
    <row r="60" spans="1:9" ht="21.75" customHeight="1" x14ac:dyDescent="0.3">
      <c r="A60" s="194">
        <v>59</v>
      </c>
      <c r="B60" s="193" t="s">
        <v>11</v>
      </c>
      <c r="C60" s="193" t="s">
        <v>159</v>
      </c>
      <c r="D60" s="193" t="s">
        <v>13</v>
      </c>
      <c r="E60" s="193" t="s">
        <v>303</v>
      </c>
      <c r="F60" s="195" t="s">
        <v>579</v>
      </c>
      <c r="G60" s="3" t="s">
        <v>142</v>
      </c>
      <c r="H60" s="193" t="s">
        <v>580</v>
      </c>
      <c r="I60" s="193" t="s">
        <v>138</v>
      </c>
    </row>
    <row r="61" spans="1:9" ht="21.75" customHeight="1" x14ac:dyDescent="0.3">
      <c r="A61" s="194">
        <v>60</v>
      </c>
      <c r="B61" s="193" t="s">
        <v>11</v>
      </c>
      <c r="C61" s="193" t="s">
        <v>159</v>
      </c>
      <c r="D61" s="193" t="s">
        <v>13</v>
      </c>
      <c r="E61" s="193" t="s">
        <v>303</v>
      </c>
      <c r="F61" s="195" t="s">
        <v>581</v>
      </c>
      <c r="G61" s="3" t="s">
        <v>136</v>
      </c>
      <c r="H61" s="193" t="s">
        <v>582</v>
      </c>
      <c r="I61" s="193" t="s">
        <v>136</v>
      </c>
    </row>
    <row r="62" spans="1:9" ht="21.75" customHeight="1" x14ac:dyDescent="0.3">
      <c r="A62" s="194">
        <v>61</v>
      </c>
      <c r="B62" s="193" t="s">
        <v>11</v>
      </c>
      <c r="C62" s="193" t="s">
        <v>159</v>
      </c>
      <c r="D62" s="193" t="s">
        <v>13</v>
      </c>
      <c r="E62" s="193" t="s">
        <v>303</v>
      </c>
      <c r="F62" s="195" t="s">
        <v>583</v>
      </c>
      <c r="G62" s="3" t="s">
        <v>138</v>
      </c>
      <c r="H62" s="193" t="s">
        <v>584</v>
      </c>
      <c r="I62" s="193" t="s">
        <v>140</v>
      </c>
    </row>
    <row r="63" spans="1:9" ht="21.75" customHeight="1" x14ac:dyDescent="0.3">
      <c r="A63" s="194">
        <v>62</v>
      </c>
      <c r="B63" s="193" t="s">
        <v>11</v>
      </c>
      <c r="C63" s="193" t="s">
        <v>159</v>
      </c>
      <c r="D63" s="193" t="s">
        <v>13</v>
      </c>
      <c r="E63" s="193" t="s">
        <v>303</v>
      </c>
      <c r="F63" s="195" t="s">
        <v>585</v>
      </c>
      <c r="G63" s="3" t="s">
        <v>138</v>
      </c>
      <c r="H63" s="193" t="s">
        <v>586</v>
      </c>
      <c r="I63" s="193" t="s">
        <v>140</v>
      </c>
    </row>
    <row r="64" spans="1:9" ht="21.75" customHeight="1" x14ac:dyDescent="0.3">
      <c r="A64" s="194">
        <v>63</v>
      </c>
      <c r="B64" s="193" t="s">
        <v>11</v>
      </c>
      <c r="C64" s="193" t="s">
        <v>159</v>
      </c>
      <c r="D64" s="193" t="s">
        <v>13</v>
      </c>
      <c r="E64" s="193" t="s">
        <v>303</v>
      </c>
      <c r="F64" s="195" t="s">
        <v>587</v>
      </c>
      <c r="G64" s="3" t="s">
        <v>138</v>
      </c>
      <c r="H64" s="193" t="s">
        <v>588</v>
      </c>
      <c r="I64" s="193" t="s">
        <v>138</v>
      </c>
    </row>
    <row r="65" spans="1:9" ht="21.75" customHeight="1" x14ac:dyDescent="0.3">
      <c r="A65" s="194">
        <v>64</v>
      </c>
      <c r="B65" s="193" t="s">
        <v>11</v>
      </c>
      <c r="C65" s="193" t="s">
        <v>159</v>
      </c>
      <c r="D65" s="193" t="s">
        <v>13</v>
      </c>
      <c r="E65" s="193" t="s">
        <v>303</v>
      </c>
      <c r="F65" s="195" t="s">
        <v>589</v>
      </c>
      <c r="G65" s="3" t="s">
        <v>140</v>
      </c>
      <c r="H65" s="193" t="s">
        <v>590</v>
      </c>
      <c r="I65" s="193" t="s">
        <v>136</v>
      </c>
    </row>
    <row r="66" spans="1:9" ht="21.75" customHeight="1" x14ac:dyDescent="0.3">
      <c r="A66" s="194">
        <v>65</v>
      </c>
      <c r="B66" s="193" t="s">
        <v>11</v>
      </c>
      <c r="C66" s="193" t="s">
        <v>159</v>
      </c>
      <c r="D66" s="193" t="s">
        <v>13</v>
      </c>
      <c r="E66" s="193" t="s">
        <v>304</v>
      </c>
      <c r="F66" s="195" t="s">
        <v>623</v>
      </c>
      <c r="G66" s="3" t="s">
        <v>142</v>
      </c>
      <c r="H66" s="193" t="s">
        <v>626</v>
      </c>
      <c r="I66" s="193" t="s">
        <v>140</v>
      </c>
    </row>
    <row r="67" spans="1:9" ht="21.75" customHeight="1" x14ac:dyDescent="0.3">
      <c r="A67" s="194">
        <v>66</v>
      </c>
      <c r="B67" s="193" t="s">
        <v>11</v>
      </c>
      <c r="C67" s="193" t="s">
        <v>159</v>
      </c>
      <c r="D67" s="193" t="s">
        <v>13</v>
      </c>
      <c r="E67" s="193" t="s">
        <v>308</v>
      </c>
      <c r="F67" s="195" t="s">
        <v>863</v>
      </c>
      <c r="G67" s="3" t="s">
        <v>136</v>
      </c>
      <c r="H67" s="193" t="s">
        <v>864</v>
      </c>
      <c r="I67" s="193" t="s">
        <v>140</v>
      </c>
    </row>
    <row r="68" spans="1:9" ht="21.75" customHeight="1" x14ac:dyDescent="0.3">
      <c r="A68" s="194">
        <v>67</v>
      </c>
      <c r="B68" s="193" t="s">
        <v>11</v>
      </c>
      <c r="C68" s="193" t="s">
        <v>159</v>
      </c>
      <c r="D68" s="193" t="s">
        <v>13</v>
      </c>
      <c r="E68" s="193" t="s">
        <v>239</v>
      </c>
      <c r="F68" s="195" t="s">
        <v>241</v>
      </c>
      <c r="G68" s="3" t="s">
        <v>138</v>
      </c>
      <c r="H68" s="193" t="s">
        <v>264</v>
      </c>
      <c r="I68" s="193" t="s">
        <v>142</v>
      </c>
    </row>
    <row r="69" spans="1:9" ht="21.75" customHeight="1" x14ac:dyDescent="0.3">
      <c r="A69" s="194">
        <v>68</v>
      </c>
      <c r="B69" s="193" t="s">
        <v>11</v>
      </c>
      <c r="C69" s="193" t="s">
        <v>159</v>
      </c>
      <c r="D69" s="193" t="s">
        <v>13</v>
      </c>
      <c r="E69" s="193" t="s">
        <v>27</v>
      </c>
      <c r="F69" s="195" t="s">
        <v>966</v>
      </c>
      <c r="G69" s="3" t="s">
        <v>148</v>
      </c>
      <c r="H69" s="193" t="s">
        <v>967</v>
      </c>
      <c r="I69" s="193" t="s">
        <v>136</v>
      </c>
    </row>
    <row r="70" spans="1:9" ht="21.75" customHeight="1" x14ac:dyDescent="0.3">
      <c r="A70" s="194">
        <v>69</v>
      </c>
      <c r="B70" s="193" t="s">
        <v>11</v>
      </c>
      <c r="C70" s="193" t="s">
        <v>159</v>
      </c>
      <c r="D70" s="193" t="s">
        <v>13</v>
      </c>
      <c r="E70" s="193" t="s">
        <v>27</v>
      </c>
      <c r="F70" s="195" t="s">
        <v>1002</v>
      </c>
      <c r="G70" s="3" t="s">
        <v>136</v>
      </c>
      <c r="H70" s="193" t="s">
        <v>1003</v>
      </c>
      <c r="I70" s="193" t="s">
        <v>140</v>
      </c>
    </row>
    <row r="71" spans="1:9" ht="21.75" customHeight="1" x14ac:dyDescent="0.3">
      <c r="A71" s="194">
        <v>70</v>
      </c>
      <c r="B71" s="193" t="s">
        <v>11</v>
      </c>
      <c r="C71" s="193" t="s">
        <v>159</v>
      </c>
      <c r="D71" s="193" t="s">
        <v>13</v>
      </c>
      <c r="E71" s="193" t="s">
        <v>80</v>
      </c>
      <c r="F71" s="195" t="s">
        <v>19</v>
      </c>
      <c r="G71" s="3" t="s">
        <v>140</v>
      </c>
      <c r="H71" s="193" t="s">
        <v>36</v>
      </c>
      <c r="I71" s="193" t="s">
        <v>136</v>
      </c>
    </row>
    <row r="72" spans="1:9" ht="21.75" customHeight="1" x14ac:dyDescent="0.3">
      <c r="A72" s="194">
        <v>71</v>
      </c>
      <c r="B72" s="193" t="s">
        <v>11</v>
      </c>
      <c r="C72" s="193" t="s">
        <v>159</v>
      </c>
      <c r="D72" s="193" t="s">
        <v>13</v>
      </c>
      <c r="E72" s="193" t="s">
        <v>200</v>
      </c>
      <c r="F72" s="195" t="s">
        <v>201</v>
      </c>
      <c r="G72" s="3" t="s">
        <v>138</v>
      </c>
      <c r="H72" s="193" t="s">
        <v>231</v>
      </c>
      <c r="I72" s="193" t="s">
        <v>136</v>
      </c>
    </row>
    <row r="73" spans="1:9" ht="21.75" customHeight="1" x14ac:dyDescent="0.3">
      <c r="A73" s="194">
        <v>72</v>
      </c>
      <c r="B73" s="193" t="s">
        <v>11</v>
      </c>
      <c r="C73" s="193" t="s">
        <v>159</v>
      </c>
      <c r="D73" s="193" t="s">
        <v>13</v>
      </c>
      <c r="E73" s="193" t="s">
        <v>202</v>
      </c>
      <c r="F73" s="195" t="s">
        <v>660</v>
      </c>
      <c r="G73" s="3" t="s">
        <v>136</v>
      </c>
      <c r="H73" s="193" t="s">
        <v>661</v>
      </c>
      <c r="I73" s="193" t="s">
        <v>136</v>
      </c>
    </row>
    <row r="74" spans="1:9" ht="21.75" customHeight="1" x14ac:dyDescent="0.3">
      <c r="A74" s="194">
        <v>73</v>
      </c>
      <c r="B74" s="193" t="s">
        <v>11</v>
      </c>
      <c r="C74" s="193" t="s">
        <v>159</v>
      </c>
      <c r="D74" s="193" t="s">
        <v>13</v>
      </c>
      <c r="E74" s="193" t="s">
        <v>202</v>
      </c>
      <c r="F74" s="195" t="s">
        <v>662</v>
      </c>
      <c r="G74" s="3" t="s">
        <v>136</v>
      </c>
      <c r="H74" s="193" t="s">
        <v>663</v>
      </c>
      <c r="I74" s="193" t="s">
        <v>140</v>
      </c>
    </row>
    <row r="75" spans="1:9" ht="21.75" customHeight="1" x14ac:dyDescent="0.3">
      <c r="A75" s="194">
        <v>74</v>
      </c>
      <c r="B75" s="193" t="s">
        <v>11</v>
      </c>
      <c r="C75" s="193" t="s">
        <v>159</v>
      </c>
      <c r="D75" s="193" t="s">
        <v>13</v>
      </c>
      <c r="E75" s="193" t="s">
        <v>310</v>
      </c>
      <c r="F75" s="195" t="s">
        <v>698</v>
      </c>
      <c r="G75" s="3" t="s">
        <v>138</v>
      </c>
      <c r="H75" s="193" t="s">
        <v>699</v>
      </c>
      <c r="I75" s="193" t="s">
        <v>138</v>
      </c>
    </row>
    <row r="76" spans="1:9" ht="21.75" customHeight="1" x14ac:dyDescent="0.3">
      <c r="A76" s="194">
        <v>75</v>
      </c>
      <c r="B76" s="193" t="s">
        <v>11</v>
      </c>
      <c r="C76" s="193" t="s">
        <v>159</v>
      </c>
      <c r="D76" s="193" t="s">
        <v>13</v>
      </c>
      <c r="E76" s="193" t="s">
        <v>310</v>
      </c>
      <c r="F76" s="195" t="s">
        <v>700</v>
      </c>
      <c r="G76" s="3" t="s">
        <v>138</v>
      </c>
      <c r="H76" s="193" t="s">
        <v>701</v>
      </c>
      <c r="I76" s="193" t="s">
        <v>138</v>
      </c>
    </row>
    <row r="77" spans="1:9" ht="21.75" customHeight="1" x14ac:dyDescent="0.3">
      <c r="A77" s="194">
        <v>76</v>
      </c>
      <c r="B77" s="193" t="s">
        <v>11</v>
      </c>
      <c r="C77" s="193" t="s">
        <v>159</v>
      </c>
      <c r="D77" s="193" t="s">
        <v>276</v>
      </c>
      <c r="E77" s="193" t="s">
        <v>952</v>
      </c>
      <c r="F77" s="195" t="s">
        <v>948</v>
      </c>
      <c r="G77" s="3" t="s">
        <v>142</v>
      </c>
      <c r="H77" s="193" t="s">
        <v>949</v>
      </c>
      <c r="I77" s="193" t="s">
        <v>138</v>
      </c>
    </row>
    <row r="78" spans="1:9" ht="21.75" customHeight="1" x14ac:dyDescent="0.3">
      <c r="A78" s="194">
        <v>77</v>
      </c>
      <c r="B78" s="193" t="s">
        <v>11</v>
      </c>
      <c r="C78" s="193" t="s">
        <v>159</v>
      </c>
      <c r="D78" s="193" t="s">
        <v>276</v>
      </c>
      <c r="E78" s="193" t="s">
        <v>1331</v>
      </c>
      <c r="F78" s="195" t="s">
        <v>1323</v>
      </c>
      <c r="G78" s="193" t="s">
        <v>138</v>
      </c>
      <c r="H78" s="193" t="s">
        <v>1324</v>
      </c>
      <c r="I78" s="193" t="s">
        <v>138</v>
      </c>
    </row>
    <row r="79" spans="1:9" ht="21.75" customHeight="1" x14ac:dyDescent="0.3">
      <c r="A79" s="194">
        <v>78</v>
      </c>
      <c r="B79" s="193" t="s">
        <v>11</v>
      </c>
      <c r="C79" s="193" t="s">
        <v>1333</v>
      </c>
      <c r="D79" s="193" t="s">
        <v>276</v>
      </c>
      <c r="E79" s="193" t="s">
        <v>952</v>
      </c>
      <c r="F79" s="195" t="s">
        <v>944</v>
      </c>
      <c r="G79" s="3" t="s">
        <v>136</v>
      </c>
      <c r="H79" s="193" t="s">
        <v>945</v>
      </c>
      <c r="I79" s="193" t="s">
        <v>140</v>
      </c>
    </row>
    <row r="80" spans="1:9" ht="21.75" customHeight="1" x14ac:dyDescent="0.3">
      <c r="A80" s="194">
        <v>79</v>
      </c>
      <c r="B80" s="193" t="s">
        <v>11</v>
      </c>
      <c r="C80" s="193" t="s">
        <v>159</v>
      </c>
      <c r="D80" s="193" t="s">
        <v>276</v>
      </c>
      <c r="E80" s="193" t="s">
        <v>25</v>
      </c>
      <c r="F80" s="195" t="s">
        <v>391</v>
      </c>
      <c r="G80" s="3" t="s">
        <v>138</v>
      </c>
      <c r="H80" s="193" t="s">
        <v>392</v>
      </c>
      <c r="I80" s="193" t="s">
        <v>138</v>
      </c>
    </row>
    <row r="81" spans="1:9" ht="21.75" customHeight="1" x14ac:dyDescent="0.3">
      <c r="A81" s="194">
        <v>80</v>
      </c>
      <c r="B81" s="193" t="s">
        <v>11</v>
      </c>
      <c r="C81" s="193" t="s">
        <v>159</v>
      </c>
      <c r="D81" s="193" t="s">
        <v>276</v>
      </c>
      <c r="E81" s="193" t="s">
        <v>812</v>
      </c>
      <c r="F81" s="195" t="s">
        <v>794</v>
      </c>
      <c r="G81" s="3" t="s">
        <v>140</v>
      </c>
      <c r="H81" s="193" t="s">
        <v>795</v>
      </c>
      <c r="I81" s="193" t="s">
        <v>136</v>
      </c>
    </row>
    <row r="82" spans="1:9" ht="21.75" customHeight="1" x14ac:dyDescent="0.3">
      <c r="A82" s="194">
        <v>81</v>
      </c>
      <c r="B82" s="193" t="s">
        <v>11</v>
      </c>
      <c r="C82" s="193" t="s">
        <v>159</v>
      </c>
      <c r="D82" s="193" t="s">
        <v>276</v>
      </c>
      <c r="E82" s="193" t="s">
        <v>930</v>
      </c>
      <c r="F82" s="195" t="s">
        <v>914</v>
      </c>
      <c r="G82" s="3" t="s">
        <v>138</v>
      </c>
      <c r="H82" s="193" t="s">
        <v>915</v>
      </c>
      <c r="I82" s="193" t="s">
        <v>138</v>
      </c>
    </row>
    <row r="83" spans="1:9" ht="21.75" customHeight="1" x14ac:dyDescent="0.3">
      <c r="A83" s="194">
        <v>82</v>
      </c>
      <c r="B83" s="193" t="s">
        <v>11</v>
      </c>
      <c r="C83" s="193" t="s">
        <v>159</v>
      </c>
      <c r="D83" s="193" t="s">
        <v>276</v>
      </c>
      <c r="E83" s="193" t="s">
        <v>930</v>
      </c>
      <c r="F83" s="195" t="s">
        <v>925</v>
      </c>
      <c r="G83" s="3" t="s">
        <v>1216</v>
      </c>
      <c r="H83" s="193" t="s">
        <v>926</v>
      </c>
      <c r="I83" s="193" t="s">
        <v>1216</v>
      </c>
    </row>
    <row r="84" spans="1:9" ht="21.75" customHeight="1" x14ac:dyDescent="0.3">
      <c r="A84" s="194">
        <v>83</v>
      </c>
      <c r="B84" s="193" t="s">
        <v>11</v>
      </c>
      <c r="C84" s="193" t="s">
        <v>159</v>
      </c>
      <c r="D84" s="193" t="s">
        <v>276</v>
      </c>
      <c r="E84" s="193" t="s">
        <v>930</v>
      </c>
      <c r="F84" s="195" t="s">
        <v>928</v>
      </c>
      <c r="G84" s="3" t="s">
        <v>140</v>
      </c>
      <c r="H84" s="193" t="s">
        <v>929</v>
      </c>
      <c r="I84" s="193" t="s">
        <v>140</v>
      </c>
    </row>
    <row r="85" spans="1:9" ht="21.75" customHeight="1" x14ac:dyDescent="0.3">
      <c r="A85" s="194">
        <v>84</v>
      </c>
      <c r="B85" s="193" t="s">
        <v>11</v>
      </c>
      <c r="C85" s="193" t="s">
        <v>159</v>
      </c>
      <c r="D85" s="193" t="s">
        <v>276</v>
      </c>
      <c r="E85" s="193" t="s">
        <v>55</v>
      </c>
      <c r="F85" s="195" t="s">
        <v>509</v>
      </c>
      <c r="G85" s="3" t="s">
        <v>138</v>
      </c>
      <c r="H85" s="193" t="s">
        <v>510</v>
      </c>
      <c r="I85" s="193" t="s">
        <v>140</v>
      </c>
    </row>
    <row r="86" spans="1:9" ht="21.75" customHeight="1" x14ac:dyDescent="0.3">
      <c r="A86" s="194">
        <v>85</v>
      </c>
      <c r="B86" s="193" t="s">
        <v>11</v>
      </c>
      <c r="C86" s="193" t="s">
        <v>159</v>
      </c>
      <c r="D86" s="193" t="s">
        <v>276</v>
      </c>
      <c r="E86" s="193" t="s">
        <v>284</v>
      </c>
      <c r="F86" s="195" t="s">
        <v>769</v>
      </c>
      <c r="G86" s="3" t="s">
        <v>138</v>
      </c>
      <c r="H86" s="193" t="s">
        <v>887</v>
      </c>
      <c r="I86" s="193" t="s">
        <v>136</v>
      </c>
    </row>
    <row r="87" spans="1:9" ht="21.75" customHeight="1" x14ac:dyDescent="0.3">
      <c r="A87" s="194">
        <v>86</v>
      </c>
      <c r="B87" s="193" t="s">
        <v>11</v>
      </c>
      <c r="C87" s="193" t="s">
        <v>159</v>
      </c>
      <c r="D87" s="193" t="s">
        <v>276</v>
      </c>
      <c r="E87" s="193" t="s">
        <v>284</v>
      </c>
      <c r="F87" s="195" t="s">
        <v>1303</v>
      </c>
      <c r="G87" s="193" t="s">
        <v>142</v>
      </c>
      <c r="H87" s="193" t="s">
        <v>1304</v>
      </c>
      <c r="I87" s="193" t="s">
        <v>136</v>
      </c>
    </row>
    <row r="88" spans="1:9" ht="21.75" customHeight="1" x14ac:dyDescent="0.3">
      <c r="A88" s="194">
        <v>87</v>
      </c>
      <c r="B88" s="193" t="s">
        <v>11</v>
      </c>
      <c r="C88" s="193" t="s">
        <v>159</v>
      </c>
      <c r="D88" s="193" t="s">
        <v>276</v>
      </c>
      <c r="E88" s="193" t="s">
        <v>303</v>
      </c>
      <c r="F88" s="195" t="s">
        <v>591</v>
      </c>
      <c r="G88" s="3" t="s">
        <v>140</v>
      </c>
      <c r="H88" s="193" t="s">
        <v>592</v>
      </c>
      <c r="I88" s="193" t="s">
        <v>136</v>
      </c>
    </row>
    <row r="89" spans="1:9" ht="21.75" customHeight="1" x14ac:dyDescent="0.3">
      <c r="A89" s="194">
        <v>88</v>
      </c>
      <c r="B89" s="193" t="s">
        <v>11</v>
      </c>
      <c r="C89" s="193" t="s">
        <v>159</v>
      </c>
      <c r="D89" s="193" t="s">
        <v>276</v>
      </c>
      <c r="E89" s="193" t="s">
        <v>303</v>
      </c>
      <c r="F89" s="195" t="s">
        <v>593</v>
      </c>
      <c r="G89" s="3" t="s">
        <v>140</v>
      </c>
      <c r="H89" s="193" t="s">
        <v>594</v>
      </c>
      <c r="I89" s="193" t="s">
        <v>140</v>
      </c>
    </row>
    <row r="90" spans="1:9" ht="21.75" customHeight="1" x14ac:dyDescent="0.3">
      <c r="A90" s="194">
        <v>89</v>
      </c>
      <c r="B90" s="193" t="s">
        <v>11</v>
      </c>
      <c r="C90" s="193" t="s">
        <v>159</v>
      </c>
      <c r="D90" s="193" t="s">
        <v>276</v>
      </c>
      <c r="E90" s="4" t="s">
        <v>771</v>
      </c>
      <c r="F90" s="195" t="s">
        <v>760</v>
      </c>
      <c r="G90" s="3" t="s">
        <v>136</v>
      </c>
      <c r="H90" s="193" t="s">
        <v>761</v>
      </c>
      <c r="I90" s="193" t="s">
        <v>142</v>
      </c>
    </row>
    <row r="91" spans="1:9" ht="21.75" customHeight="1" x14ac:dyDescent="0.3">
      <c r="A91" s="194">
        <v>90</v>
      </c>
      <c r="B91" s="193" t="s">
        <v>11</v>
      </c>
      <c r="C91" s="193" t="s">
        <v>159</v>
      </c>
      <c r="D91" s="193" t="s">
        <v>276</v>
      </c>
      <c r="E91" s="193" t="s">
        <v>1023</v>
      </c>
      <c r="F91" s="195" t="s">
        <v>1021</v>
      </c>
      <c r="G91" s="193" t="s">
        <v>136</v>
      </c>
      <c r="H91" s="193" t="s">
        <v>1022</v>
      </c>
      <c r="I91" s="193" t="s">
        <v>138</v>
      </c>
    </row>
    <row r="92" spans="1:9" ht="21.75" customHeight="1" x14ac:dyDescent="0.3">
      <c r="A92" s="194">
        <v>91</v>
      </c>
      <c r="B92" s="193" t="s">
        <v>11</v>
      </c>
      <c r="C92" s="193" t="s">
        <v>159</v>
      </c>
      <c r="D92" s="193" t="s">
        <v>276</v>
      </c>
      <c r="E92" s="193" t="s">
        <v>70</v>
      </c>
      <c r="F92" s="195" t="s">
        <v>869</v>
      </c>
      <c r="G92" s="3" t="s">
        <v>140</v>
      </c>
      <c r="H92" s="193" t="s">
        <v>870</v>
      </c>
      <c r="I92" s="193" t="s">
        <v>138</v>
      </c>
    </row>
    <row r="93" spans="1:9" ht="21.75" customHeight="1" x14ac:dyDescent="0.3">
      <c r="A93" s="194">
        <v>92</v>
      </c>
      <c r="B93" s="193" t="s">
        <v>11</v>
      </c>
      <c r="C93" s="193" t="s">
        <v>159</v>
      </c>
      <c r="D93" s="194" t="s">
        <v>276</v>
      </c>
      <c r="E93" s="193" t="s">
        <v>70</v>
      </c>
      <c r="F93" s="195" t="s">
        <v>605</v>
      </c>
      <c r="G93" s="197" t="s">
        <v>138</v>
      </c>
      <c r="H93" s="194" t="s">
        <v>871</v>
      </c>
      <c r="I93" s="194" t="s">
        <v>1088</v>
      </c>
    </row>
    <row r="94" spans="1:9" ht="21.75" customHeight="1" x14ac:dyDescent="0.3">
      <c r="A94" s="194">
        <v>93</v>
      </c>
      <c r="B94" s="193" t="s">
        <v>11</v>
      </c>
      <c r="C94" s="193" t="s">
        <v>159</v>
      </c>
      <c r="D94" s="193" t="s">
        <v>161</v>
      </c>
      <c r="E94" s="193" t="s">
        <v>181</v>
      </c>
      <c r="F94" s="195" t="s">
        <v>183</v>
      </c>
      <c r="G94" s="3" t="s">
        <v>140</v>
      </c>
      <c r="H94" s="193" t="s">
        <v>215</v>
      </c>
      <c r="I94" s="193" t="s">
        <v>138</v>
      </c>
    </row>
    <row r="95" spans="1:9" ht="21.75" customHeight="1" x14ac:dyDescent="0.3">
      <c r="A95" s="194">
        <v>94</v>
      </c>
      <c r="B95" s="193" t="s">
        <v>11</v>
      </c>
      <c r="C95" s="193" t="s">
        <v>159</v>
      </c>
      <c r="D95" s="193" t="s">
        <v>161</v>
      </c>
      <c r="E95" s="193" t="s">
        <v>27</v>
      </c>
      <c r="F95" s="195" t="s">
        <v>972</v>
      </c>
      <c r="G95" s="3" t="s">
        <v>140</v>
      </c>
      <c r="H95" s="193" t="s">
        <v>973</v>
      </c>
      <c r="I95" s="193" t="s">
        <v>136</v>
      </c>
    </row>
    <row r="96" spans="1:9" ht="21.75" customHeight="1" x14ac:dyDescent="0.3">
      <c r="A96" s="194">
        <v>95</v>
      </c>
      <c r="B96" s="193" t="s">
        <v>11</v>
      </c>
      <c r="C96" s="193" t="s">
        <v>159</v>
      </c>
      <c r="D96" s="193" t="s">
        <v>1171</v>
      </c>
      <c r="E96" s="193" t="s">
        <v>40</v>
      </c>
      <c r="F96" s="195" t="s">
        <v>656</v>
      </c>
      <c r="G96" s="3" t="s">
        <v>142</v>
      </c>
      <c r="H96" s="193" t="s">
        <v>657</v>
      </c>
      <c r="I96" s="193" t="s">
        <v>138</v>
      </c>
    </row>
    <row r="97" spans="1:9" ht="21.75" customHeight="1" x14ac:dyDescent="0.3">
      <c r="A97" s="194">
        <v>96</v>
      </c>
      <c r="B97" s="193" t="s">
        <v>11</v>
      </c>
      <c r="C97" s="193" t="s">
        <v>159</v>
      </c>
      <c r="D97" s="193" t="s">
        <v>161</v>
      </c>
      <c r="E97" s="193" t="s">
        <v>44</v>
      </c>
      <c r="F97" s="195" t="s">
        <v>664</v>
      </c>
      <c r="G97" s="3" t="s">
        <v>138</v>
      </c>
      <c r="H97" s="193" t="s">
        <v>665</v>
      </c>
      <c r="I97" s="193" t="s">
        <v>138</v>
      </c>
    </row>
    <row r="98" spans="1:9" ht="21.75" customHeight="1" x14ac:dyDescent="0.3">
      <c r="A98" s="194">
        <v>97</v>
      </c>
      <c r="B98" s="193" t="s">
        <v>11</v>
      </c>
      <c r="C98" s="193" t="s">
        <v>159</v>
      </c>
      <c r="D98" s="193" t="s">
        <v>161</v>
      </c>
      <c r="E98" s="193" t="s">
        <v>44</v>
      </c>
      <c r="F98" s="195" t="s">
        <v>428</v>
      </c>
      <c r="G98" s="3" t="s">
        <v>138</v>
      </c>
      <c r="H98" s="193" t="s">
        <v>666</v>
      </c>
      <c r="I98" s="193" t="s">
        <v>138</v>
      </c>
    </row>
    <row r="99" spans="1:9" ht="21.75" customHeight="1" x14ac:dyDescent="0.3">
      <c r="A99" s="194">
        <v>98</v>
      </c>
      <c r="B99" s="193" t="s">
        <v>11</v>
      </c>
      <c r="C99" s="193" t="s">
        <v>159</v>
      </c>
      <c r="D99" s="193" t="s">
        <v>161</v>
      </c>
      <c r="E99" s="193" t="s">
        <v>44</v>
      </c>
      <c r="F99" s="195" t="s">
        <v>667</v>
      </c>
      <c r="G99" s="3" t="s">
        <v>136</v>
      </c>
      <c r="H99" s="193" t="s">
        <v>668</v>
      </c>
      <c r="I99" s="193" t="s">
        <v>136</v>
      </c>
    </row>
    <row r="100" spans="1:9" ht="21.75" customHeight="1" x14ac:dyDescent="0.3">
      <c r="A100" s="194">
        <v>99</v>
      </c>
      <c r="B100" s="193" t="s">
        <v>11</v>
      </c>
      <c r="C100" s="193" t="s">
        <v>160</v>
      </c>
      <c r="D100" s="193" t="s">
        <v>18</v>
      </c>
      <c r="E100" s="193" t="s">
        <v>23</v>
      </c>
      <c r="F100" s="195" t="s">
        <v>411</v>
      </c>
      <c r="G100" s="3" t="s">
        <v>136</v>
      </c>
      <c r="H100" s="193" t="s">
        <v>412</v>
      </c>
      <c r="I100" s="193" t="s">
        <v>136</v>
      </c>
    </row>
    <row r="101" spans="1:9" ht="21.75" customHeight="1" x14ac:dyDescent="0.3">
      <c r="A101" s="194">
        <v>100</v>
      </c>
      <c r="B101" s="193" t="s">
        <v>11</v>
      </c>
      <c r="C101" s="193" t="s">
        <v>160</v>
      </c>
      <c r="D101" s="193" t="s">
        <v>18</v>
      </c>
      <c r="E101" s="193" t="s">
        <v>30</v>
      </c>
      <c r="F101" s="195" t="s">
        <v>31</v>
      </c>
      <c r="G101" s="3" t="s">
        <v>138</v>
      </c>
      <c r="H101" s="193" t="s">
        <v>32</v>
      </c>
      <c r="I101" s="193" t="s">
        <v>140</v>
      </c>
    </row>
    <row r="102" spans="1:9" ht="21.75" customHeight="1" x14ac:dyDescent="0.3">
      <c r="A102" s="194">
        <v>101</v>
      </c>
      <c r="B102" s="193" t="s">
        <v>11</v>
      </c>
      <c r="C102" s="193" t="s">
        <v>160</v>
      </c>
      <c r="D102" s="193" t="s">
        <v>18</v>
      </c>
      <c r="E102" s="193" t="s">
        <v>69</v>
      </c>
      <c r="F102" s="195" t="s">
        <v>515</v>
      </c>
      <c r="G102" s="3" t="s">
        <v>140</v>
      </c>
      <c r="H102" s="193" t="s">
        <v>516</v>
      </c>
      <c r="I102" s="193" t="s">
        <v>136</v>
      </c>
    </row>
    <row r="103" spans="1:9" ht="21.75" customHeight="1" x14ac:dyDescent="0.3">
      <c r="A103" s="194">
        <v>102</v>
      </c>
      <c r="B103" s="193" t="s">
        <v>11</v>
      </c>
      <c r="C103" s="193" t="s">
        <v>160</v>
      </c>
      <c r="D103" s="193" t="s">
        <v>18</v>
      </c>
      <c r="E103" s="193" t="s">
        <v>303</v>
      </c>
      <c r="F103" s="195" t="s">
        <v>595</v>
      </c>
      <c r="G103" s="3" t="s">
        <v>136</v>
      </c>
      <c r="H103" s="193" t="s">
        <v>596</v>
      </c>
      <c r="I103" s="193" t="s">
        <v>140</v>
      </c>
    </row>
    <row r="104" spans="1:9" ht="21.75" customHeight="1" x14ac:dyDescent="0.3">
      <c r="A104" s="194">
        <v>103</v>
      </c>
      <c r="B104" s="193" t="s">
        <v>11</v>
      </c>
      <c r="C104" s="193" t="s">
        <v>160</v>
      </c>
      <c r="D104" s="193" t="s">
        <v>18</v>
      </c>
      <c r="E104" s="193" t="s">
        <v>303</v>
      </c>
      <c r="F104" s="195" t="s">
        <v>597</v>
      </c>
      <c r="G104" s="3" t="s">
        <v>144</v>
      </c>
      <c r="H104" s="193" t="s">
        <v>598</v>
      </c>
      <c r="I104" s="193" t="s">
        <v>138</v>
      </c>
    </row>
    <row r="105" spans="1:9" ht="21.75" customHeight="1" x14ac:dyDescent="0.3">
      <c r="A105" s="194">
        <v>104</v>
      </c>
      <c r="B105" s="193" t="s">
        <v>11</v>
      </c>
      <c r="C105" s="193" t="s">
        <v>160</v>
      </c>
      <c r="D105" s="193" t="s">
        <v>18</v>
      </c>
      <c r="E105" s="193" t="s">
        <v>303</v>
      </c>
      <c r="F105" s="195" t="s">
        <v>599</v>
      </c>
      <c r="G105" s="3" t="s">
        <v>136</v>
      </c>
      <c r="H105" s="193" t="s">
        <v>600</v>
      </c>
      <c r="I105" s="193" t="s">
        <v>136</v>
      </c>
    </row>
    <row r="106" spans="1:9" ht="21.75" customHeight="1" x14ac:dyDescent="0.3">
      <c r="A106" s="194">
        <v>105</v>
      </c>
      <c r="B106" s="193" t="s">
        <v>11</v>
      </c>
      <c r="C106" s="193" t="s">
        <v>160</v>
      </c>
      <c r="D106" s="193" t="s">
        <v>16</v>
      </c>
      <c r="E106" s="193" t="s">
        <v>34</v>
      </c>
      <c r="F106" s="195" t="s">
        <v>344</v>
      </c>
      <c r="G106" s="3" t="s">
        <v>138</v>
      </c>
      <c r="H106" s="193" t="s">
        <v>345</v>
      </c>
      <c r="I106" s="193" t="s">
        <v>136</v>
      </c>
    </row>
    <row r="107" spans="1:9" ht="21.75" customHeight="1" x14ac:dyDescent="0.3">
      <c r="A107" s="194">
        <v>106</v>
      </c>
      <c r="B107" s="193" t="s">
        <v>11</v>
      </c>
      <c r="C107" s="193" t="s">
        <v>160</v>
      </c>
      <c r="D107" s="193" t="s">
        <v>16</v>
      </c>
      <c r="E107" s="193" t="s">
        <v>292</v>
      </c>
      <c r="F107" s="195" t="s">
        <v>380</v>
      </c>
      <c r="G107" s="3" t="s">
        <v>148</v>
      </c>
      <c r="H107" s="193" t="s">
        <v>381</v>
      </c>
      <c r="I107" s="193" t="s">
        <v>140</v>
      </c>
    </row>
    <row r="108" spans="1:9" ht="21.75" customHeight="1" x14ac:dyDescent="0.3">
      <c r="A108" s="194">
        <v>107</v>
      </c>
      <c r="B108" s="193" t="s">
        <v>11</v>
      </c>
      <c r="C108" s="193" t="s">
        <v>160</v>
      </c>
      <c r="D108" s="193" t="s">
        <v>16</v>
      </c>
      <c r="E108" s="193" t="s">
        <v>292</v>
      </c>
      <c r="F108" s="195" t="s">
        <v>382</v>
      </c>
      <c r="G108" s="3" t="s">
        <v>136</v>
      </c>
      <c r="H108" s="193" t="s">
        <v>383</v>
      </c>
      <c r="I108" s="193" t="s">
        <v>138</v>
      </c>
    </row>
    <row r="109" spans="1:9" ht="21.75" customHeight="1" x14ac:dyDescent="0.3">
      <c r="A109" s="194">
        <v>108</v>
      </c>
      <c r="B109" s="193" t="s">
        <v>11</v>
      </c>
      <c r="C109" s="193" t="s">
        <v>1274</v>
      </c>
      <c r="D109" s="193" t="s">
        <v>1275</v>
      </c>
      <c r="E109" s="193" t="s">
        <v>1273</v>
      </c>
      <c r="F109" s="195" t="s">
        <v>1280</v>
      </c>
      <c r="G109" s="3" t="s">
        <v>1284</v>
      </c>
      <c r="H109" s="193" t="s">
        <v>1281</v>
      </c>
      <c r="I109" s="193" t="s">
        <v>1284</v>
      </c>
    </row>
    <row r="110" spans="1:9" ht="21.75" customHeight="1" x14ac:dyDescent="0.3">
      <c r="A110" s="194">
        <v>109</v>
      </c>
      <c r="B110" s="193" t="s">
        <v>11</v>
      </c>
      <c r="C110" s="193" t="s">
        <v>160</v>
      </c>
      <c r="D110" s="193" t="s">
        <v>16</v>
      </c>
      <c r="E110" s="193" t="s">
        <v>23</v>
      </c>
      <c r="F110" s="195" t="s">
        <v>413</v>
      </c>
      <c r="G110" s="3" t="s">
        <v>138</v>
      </c>
      <c r="H110" s="193" t="s">
        <v>414</v>
      </c>
      <c r="I110" s="193" t="s">
        <v>138</v>
      </c>
    </row>
    <row r="111" spans="1:9" ht="21.75" customHeight="1" x14ac:dyDescent="0.3">
      <c r="A111" s="194">
        <v>110</v>
      </c>
      <c r="B111" s="193" t="s">
        <v>11</v>
      </c>
      <c r="C111" s="193" t="s">
        <v>160</v>
      </c>
      <c r="D111" s="193" t="s">
        <v>16</v>
      </c>
      <c r="E111" s="193" t="s">
        <v>23</v>
      </c>
      <c r="F111" s="195" t="s">
        <v>415</v>
      </c>
      <c r="G111" s="3" t="s">
        <v>146</v>
      </c>
      <c r="H111" s="193" t="s">
        <v>416</v>
      </c>
      <c r="I111" s="193" t="s">
        <v>140</v>
      </c>
    </row>
    <row r="112" spans="1:9" ht="21.75" customHeight="1" x14ac:dyDescent="0.3">
      <c r="A112" s="194">
        <v>111</v>
      </c>
      <c r="B112" s="193" t="s">
        <v>11</v>
      </c>
      <c r="C112" s="193" t="s">
        <v>160</v>
      </c>
      <c r="D112" s="193" t="s">
        <v>16</v>
      </c>
      <c r="E112" s="193" t="s">
        <v>23</v>
      </c>
      <c r="F112" s="195" t="s">
        <v>417</v>
      </c>
      <c r="G112" s="3" t="s">
        <v>138</v>
      </c>
      <c r="H112" s="193" t="s">
        <v>418</v>
      </c>
      <c r="I112" s="193" t="s">
        <v>136</v>
      </c>
    </row>
    <row r="113" spans="1:9" ht="21.75" customHeight="1" x14ac:dyDescent="0.3">
      <c r="A113" s="194">
        <v>112</v>
      </c>
      <c r="B113" s="193" t="s">
        <v>11</v>
      </c>
      <c r="C113" s="193" t="s">
        <v>160</v>
      </c>
      <c r="D113" s="193" t="s">
        <v>16</v>
      </c>
      <c r="E113" s="193" t="s">
        <v>23</v>
      </c>
      <c r="F113" s="195" t="s">
        <v>1130</v>
      </c>
      <c r="G113" s="193" t="s">
        <v>142</v>
      </c>
      <c r="H113" s="193" t="s">
        <v>1131</v>
      </c>
      <c r="I113" s="193" t="s">
        <v>138</v>
      </c>
    </row>
    <row r="114" spans="1:9" ht="21.75" customHeight="1" x14ac:dyDescent="0.3">
      <c r="A114" s="194">
        <v>113</v>
      </c>
      <c r="B114" s="193" t="s">
        <v>11</v>
      </c>
      <c r="C114" s="193" t="s">
        <v>160</v>
      </c>
      <c r="D114" s="193" t="s">
        <v>1224</v>
      </c>
      <c r="E114" s="193" t="s">
        <v>23</v>
      </c>
      <c r="F114" s="195" t="s">
        <v>419</v>
      </c>
      <c r="G114" s="3" t="s">
        <v>140</v>
      </c>
      <c r="H114" s="193" t="s">
        <v>420</v>
      </c>
      <c r="I114" s="193" t="s">
        <v>136</v>
      </c>
    </row>
    <row r="115" spans="1:9" ht="21.75" customHeight="1" x14ac:dyDescent="0.3">
      <c r="A115" s="194">
        <v>114</v>
      </c>
      <c r="B115" s="193" t="s">
        <v>11</v>
      </c>
      <c r="C115" s="193" t="s">
        <v>160</v>
      </c>
      <c r="D115" s="193" t="s">
        <v>16</v>
      </c>
      <c r="E115" s="193" t="s">
        <v>27</v>
      </c>
      <c r="F115" s="195" t="s">
        <v>991</v>
      </c>
      <c r="G115" s="3" t="s">
        <v>138</v>
      </c>
      <c r="H115" s="193" t="s">
        <v>992</v>
      </c>
      <c r="I115" s="193" t="s">
        <v>138</v>
      </c>
    </row>
    <row r="116" spans="1:9" ht="21.75" customHeight="1" x14ac:dyDescent="0.3">
      <c r="A116" s="194">
        <v>115</v>
      </c>
      <c r="B116" s="193" t="s">
        <v>11</v>
      </c>
      <c r="C116" s="193" t="s">
        <v>160</v>
      </c>
      <c r="D116" s="193" t="s">
        <v>15</v>
      </c>
      <c r="E116" s="193" t="s">
        <v>1050</v>
      </c>
      <c r="F116" s="195" t="s">
        <v>1051</v>
      </c>
      <c r="G116" s="193" t="s">
        <v>138</v>
      </c>
      <c r="H116" s="193" t="s">
        <v>1052</v>
      </c>
      <c r="I116" s="193" t="s">
        <v>138</v>
      </c>
    </row>
    <row r="117" spans="1:9" ht="21.75" customHeight="1" x14ac:dyDescent="0.3">
      <c r="A117" s="194">
        <v>116</v>
      </c>
      <c r="B117" s="193" t="s">
        <v>11</v>
      </c>
      <c r="C117" s="193" t="s">
        <v>160</v>
      </c>
      <c r="D117" s="193" t="s">
        <v>15</v>
      </c>
      <c r="E117" s="193" t="s">
        <v>252</v>
      </c>
      <c r="F117" s="195" t="s">
        <v>255</v>
      </c>
      <c r="G117" s="3" t="s">
        <v>138</v>
      </c>
      <c r="H117" s="193" t="s">
        <v>256</v>
      </c>
      <c r="I117" s="193" t="s">
        <v>136</v>
      </c>
    </row>
    <row r="118" spans="1:9" ht="21.75" customHeight="1" x14ac:dyDescent="0.3">
      <c r="A118" s="194">
        <v>117</v>
      </c>
      <c r="B118" s="193" t="s">
        <v>11</v>
      </c>
      <c r="C118" s="193" t="s">
        <v>160</v>
      </c>
      <c r="D118" s="193" t="s">
        <v>15</v>
      </c>
      <c r="E118" s="193" t="s">
        <v>34</v>
      </c>
      <c r="F118" s="195" t="s">
        <v>346</v>
      </c>
      <c r="G118" s="3" t="s">
        <v>138</v>
      </c>
      <c r="H118" s="193" t="s">
        <v>347</v>
      </c>
      <c r="I118" s="193" t="s">
        <v>136</v>
      </c>
    </row>
    <row r="119" spans="1:9" ht="21.75" customHeight="1" x14ac:dyDescent="0.3">
      <c r="A119" s="194">
        <v>118</v>
      </c>
      <c r="B119" s="193" t="s">
        <v>11</v>
      </c>
      <c r="C119" s="193" t="s">
        <v>160</v>
      </c>
      <c r="D119" s="193" t="s">
        <v>15</v>
      </c>
      <c r="E119" s="193" t="s">
        <v>291</v>
      </c>
      <c r="F119" s="195" t="s">
        <v>372</v>
      </c>
      <c r="G119" s="3" t="s">
        <v>136</v>
      </c>
      <c r="H119" s="193" t="s">
        <v>373</v>
      </c>
      <c r="I119" s="193" t="s">
        <v>136</v>
      </c>
    </row>
    <row r="120" spans="1:9" ht="21.75" customHeight="1" x14ac:dyDescent="0.3">
      <c r="A120" s="194">
        <v>119</v>
      </c>
      <c r="B120" s="193" t="s">
        <v>1377</v>
      </c>
      <c r="C120" s="193" t="s">
        <v>1380</v>
      </c>
      <c r="D120" s="193" t="s">
        <v>1381</v>
      </c>
      <c r="E120" s="193" t="s">
        <v>1382</v>
      </c>
      <c r="F120" s="195" t="s">
        <v>1383</v>
      </c>
      <c r="G120" s="3" t="s">
        <v>1387</v>
      </c>
      <c r="H120" s="193" t="s">
        <v>1384</v>
      </c>
      <c r="I120" s="193" t="s">
        <v>1388</v>
      </c>
    </row>
    <row r="121" spans="1:9" ht="21.75" customHeight="1" x14ac:dyDescent="0.3">
      <c r="A121" s="194">
        <v>120</v>
      </c>
      <c r="B121" s="193" t="s">
        <v>11</v>
      </c>
      <c r="C121" s="193" t="s">
        <v>160</v>
      </c>
      <c r="D121" s="193" t="s">
        <v>15</v>
      </c>
      <c r="E121" s="193" t="s">
        <v>23</v>
      </c>
      <c r="F121" s="195" t="s">
        <v>421</v>
      </c>
      <c r="G121" s="3" t="s">
        <v>138</v>
      </c>
      <c r="H121" s="193" t="s">
        <v>422</v>
      </c>
      <c r="I121" s="193" t="s">
        <v>142</v>
      </c>
    </row>
    <row r="122" spans="1:9" ht="21.75" customHeight="1" x14ac:dyDescent="0.3">
      <c r="A122" s="194">
        <v>121</v>
      </c>
      <c r="B122" s="193" t="s">
        <v>11</v>
      </c>
      <c r="C122" s="193" t="s">
        <v>160</v>
      </c>
      <c r="D122" s="193" t="s">
        <v>15</v>
      </c>
      <c r="E122" s="193" t="s">
        <v>23</v>
      </c>
      <c r="F122" s="195" t="s">
        <v>423</v>
      </c>
      <c r="G122" s="3" t="s">
        <v>140</v>
      </c>
      <c r="H122" s="193" t="s">
        <v>424</v>
      </c>
      <c r="I122" s="193" t="s">
        <v>138</v>
      </c>
    </row>
    <row r="123" spans="1:9" ht="21.75" customHeight="1" x14ac:dyDescent="0.3">
      <c r="A123" s="194">
        <v>122</v>
      </c>
      <c r="B123" s="193" t="s">
        <v>11</v>
      </c>
      <c r="C123" s="193" t="s">
        <v>160</v>
      </c>
      <c r="D123" s="193" t="s">
        <v>15</v>
      </c>
      <c r="E123" s="193" t="s">
        <v>812</v>
      </c>
      <c r="F123" s="195" t="s">
        <v>793</v>
      </c>
      <c r="G123" s="3" t="s">
        <v>140</v>
      </c>
      <c r="H123" s="193" t="s">
        <v>1148</v>
      </c>
      <c r="I123" s="193" t="s">
        <v>136</v>
      </c>
    </row>
    <row r="124" spans="1:9" ht="21.75" customHeight="1" x14ac:dyDescent="0.3">
      <c r="A124" s="194">
        <v>123</v>
      </c>
      <c r="B124" s="193" t="s">
        <v>11</v>
      </c>
      <c r="C124" s="193" t="s">
        <v>160</v>
      </c>
      <c r="D124" s="193" t="s">
        <v>15</v>
      </c>
      <c r="E124" s="193" t="s">
        <v>1272</v>
      </c>
      <c r="F124" s="195" t="s">
        <v>1269</v>
      </c>
      <c r="G124" s="193" t="s">
        <v>140</v>
      </c>
      <c r="H124" s="193" t="s">
        <v>1270</v>
      </c>
      <c r="I124" s="193" t="s">
        <v>138</v>
      </c>
    </row>
    <row r="125" spans="1:9" ht="21.75" customHeight="1" x14ac:dyDescent="0.3">
      <c r="A125" s="194">
        <v>124</v>
      </c>
      <c r="B125" s="193" t="s">
        <v>11</v>
      </c>
      <c r="C125" s="193" t="s">
        <v>160</v>
      </c>
      <c r="D125" s="193" t="s">
        <v>15</v>
      </c>
      <c r="E125" s="193" t="s">
        <v>300</v>
      </c>
      <c r="F125" s="195" t="s">
        <v>531</v>
      </c>
      <c r="G125" s="3" t="s">
        <v>138</v>
      </c>
      <c r="H125" s="193" t="s">
        <v>532</v>
      </c>
      <c r="I125" s="193" t="s">
        <v>140</v>
      </c>
    </row>
    <row r="126" spans="1:9" ht="21.75" customHeight="1" x14ac:dyDescent="0.3">
      <c r="A126" s="194">
        <v>125</v>
      </c>
      <c r="B126" s="193" t="s">
        <v>11</v>
      </c>
      <c r="C126" s="193" t="s">
        <v>160</v>
      </c>
      <c r="D126" s="193" t="s">
        <v>15</v>
      </c>
      <c r="E126" s="193" t="s">
        <v>309</v>
      </c>
      <c r="F126" s="195" t="s">
        <v>652</v>
      </c>
      <c r="G126" s="3" t="s">
        <v>138</v>
      </c>
      <c r="H126" s="193" t="s">
        <v>653</v>
      </c>
      <c r="I126" s="193" t="s">
        <v>138</v>
      </c>
    </row>
    <row r="127" spans="1:9" ht="21.75" customHeight="1" x14ac:dyDescent="0.3">
      <c r="A127" s="194">
        <v>126</v>
      </c>
      <c r="B127" s="193" t="s">
        <v>11</v>
      </c>
      <c r="C127" s="193" t="s">
        <v>160</v>
      </c>
      <c r="D127" s="193" t="s">
        <v>15</v>
      </c>
      <c r="E127" s="4" t="s">
        <v>771</v>
      </c>
      <c r="F127" s="195" t="s">
        <v>754</v>
      </c>
      <c r="G127" s="3" t="s">
        <v>140</v>
      </c>
      <c r="H127" s="193" t="s">
        <v>762</v>
      </c>
      <c r="I127" s="193" t="s">
        <v>136</v>
      </c>
    </row>
    <row r="128" spans="1:9" ht="21.75" customHeight="1" x14ac:dyDescent="0.3">
      <c r="A128" s="194">
        <v>127</v>
      </c>
      <c r="B128" s="193" t="s">
        <v>11</v>
      </c>
      <c r="C128" s="193" t="s">
        <v>160</v>
      </c>
      <c r="D128" s="193" t="s">
        <v>15</v>
      </c>
      <c r="E128" s="193" t="s">
        <v>46</v>
      </c>
      <c r="F128" s="195" t="s">
        <v>654</v>
      </c>
      <c r="G128" s="3" t="s">
        <v>136</v>
      </c>
      <c r="H128" s="193" t="s">
        <v>655</v>
      </c>
      <c r="I128" s="193" t="s">
        <v>138</v>
      </c>
    </row>
    <row r="129" spans="1:9" ht="21.75" customHeight="1" x14ac:dyDescent="0.3">
      <c r="A129" s="194">
        <v>128</v>
      </c>
      <c r="B129" s="193" t="s">
        <v>11</v>
      </c>
      <c r="C129" s="193" t="s">
        <v>160</v>
      </c>
      <c r="D129" s="193" t="s">
        <v>15</v>
      </c>
      <c r="E129" s="193" t="s">
        <v>70</v>
      </c>
      <c r="F129" s="195" t="s">
        <v>872</v>
      </c>
      <c r="G129" s="3" t="s">
        <v>138</v>
      </c>
      <c r="H129" s="193" t="s">
        <v>873</v>
      </c>
      <c r="I129" s="193" t="s">
        <v>138</v>
      </c>
    </row>
    <row r="130" spans="1:9" ht="21.75" customHeight="1" x14ac:dyDescent="0.3">
      <c r="A130" s="194">
        <v>129</v>
      </c>
      <c r="B130" s="193" t="s">
        <v>11</v>
      </c>
      <c r="C130" s="193" t="s">
        <v>160</v>
      </c>
      <c r="D130" s="193" t="s">
        <v>15</v>
      </c>
      <c r="E130" s="193" t="s">
        <v>1090</v>
      </c>
      <c r="F130" s="195" t="s">
        <v>1086</v>
      </c>
      <c r="G130" s="193" t="s">
        <v>138</v>
      </c>
      <c r="H130" s="193" t="s">
        <v>1087</v>
      </c>
      <c r="I130" s="193" t="s">
        <v>140</v>
      </c>
    </row>
    <row r="131" spans="1:9" ht="21.75" customHeight="1" x14ac:dyDescent="0.3">
      <c r="A131" s="194">
        <v>130</v>
      </c>
      <c r="B131" s="193" t="s">
        <v>11</v>
      </c>
      <c r="C131" s="193" t="s">
        <v>160</v>
      </c>
      <c r="D131" s="193" t="s">
        <v>13</v>
      </c>
      <c r="E131" s="193" t="s">
        <v>287</v>
      </c>
      <c r="F131" s="195" t="s">
        <v>315</v>
      </c>
      <c r="G131" s="3" t="s">
        <v>142</v>
      </c>
      <c r="H131" s="193" t="s">
        <v>316</v>
      </c>
      <c r="I131" s="193" t="s">
        <v>136</v>
      </c>
    </row>
    <row r="132" spans="1:9" ht="21.75" customHeight="1" x14ac:dyDescent="0.3">
      <c r="A132" s="194">
        <v>131</v>
      </c>
      <c r="B132" s="193" t="s">
        <v>11</v>
      </c>
      <c r="C132" s="193" t="s">
        <v>160</v>
      </c>
      <c r="D132" s="193" t="s">
        <v>13</v>
      </c>
      <c r="E132" s="193" t="s">
        <v>287</v>
      </c>
      <c r="F132" s="195" t="s">
        <v>317</v>
      </c>
      <c r="G132" s="3" t="s">
        <v>140</v>
      </c>
      <c r="H132" s="193" t="s">
        <v>318</v>
      </c>
      <c r="I132" s="193" t="s">
        <v>136</v>
      </c>
    </row>
    <row r="133" spans="1:9" ht="21.75" customHeight="1" x14ac:dyDescent="0.3">
      <c r="A133" s="194">
        <v>132</v>
      </c>
      <c r="B133" s="193" t="s">
        <v>11</v>
      </c>
      <c r="C133" s="193" t="s">
        <v>160</v>
      </c>
      <c r="D133" s="193" t="s">
        <v>13</v>
      </c>
      <c r="E133" s="193" t="s">
        <v>1331</v>
      </c>
      <c r="F133" s="195" t="s">
        <v>1325</v>
      </c>
      <c r="G133" s="193" t="s">
        <v>138</v>
      </c>
      <c r="H133" s="193" t="s">
        <v>1326</v>
      </c>
      <c r="I133" s="193" t="s">
        <v>138</v>
      </c>
    </row>
    <row r="134" spans="1:9" ht="21.75" customHeight="1" x14ac:dyDescent="0.3">
      <c r="A134" s="194">
        <v>133</v>
      </c>
      <c r="B134" s="193" t="s">
        <v>11</v>
      </c>
      <c r="C134" s="193" t="s">
        <v>160</v>
      </c>
      <c r="D134" s="193" t="s">
        <v>13</v>
      </c>
      <c r="E134" s="193" t="s">
        <v>280</v>
      </c>
      <c r="F134" s="195" t="s">
        <v>323</v>
      </c>
      <c r="G134" s="3" t="s">
        <v>136</v>
      </c>
      <c r="H134" s="193" t="s">
        <v>324</v>
      </c>
      <c r="I134" s="193" t="s">
        <v>138</v>
      </c>
    </row>
    <row r="135" spans="1:9" ht="21.75" customHeight="1" x14ac:dyDescent="0.3">
      <c r="A135" s="194">
        <v>134</v>
      </c>
      <c r="B135" s="193" t="s">
        <v>11</v>
      </c>
      <c r="C135" s="193" t="s">
        <v>160</v>
      </c>
      <c r="D135" s="193" t="s">
        <v>13</v>
      </c>
      <c r="E135" s="193" t="s">
        <v>289</v>
      </c>
      <c r="F135" s="195" t="s">
        <v>325</v>
      </c>
      <c r="G135" s="3" t="s">
        <v>138</v>
      </c>
      <c r="H135" s="193" t="s">
        <v>326</v>
      </c>
      <c r="I135" s="193" t="s">
        <v>138</v>
      </c>
    </row>
    <row r="136" spans="1:9" ht="21.75" customHeight="1" x14ac:dyDescent="0.3">
      <c r="A136" s="194">
        <v>135</v>
      </c>
      <c r="B136" s="193" t="s">
        <v>11</v>
      </c>
      <c r="C136" s="193" t="s">
        <v>160</v>
      </c>
      <c r="D136" s="193" t="s">
        <v>13</v>
      </c>
      <c r="E136" s="193" t="s">
        <v>1237</v>
      </c>
      <c r="F136" s="195" t="s">
        <v>1183</v>
      </c>
      <c r="G136" s="193" t="s">
        <v>136</v>
      </c>
      <c r="H136" s="193" t="s">
        <v>1225</v>
      </c>
      <c r="I136" s="193" t="s">
        <v>138</v>
      </c>
    </row>
    <row r="137" spans="1:9" ht="21.75" customHeight="1" x14ac:dyDescent="0.3">
      <c r="A137" s="194">
        <v>136</v>
      </c>
      <c r="B137" s="193" t="s">
        <v>11</v>
      </c>
      <c r="C137" s="193" t="s">
        <v>160</v>
      </c>
      <c r="D137" s="193" t="s">
        <v>13</v>
      </c>
      <c r="E137" s="193" t="s">
        <v>252</v>
      </c>
      <c r="F137" s="195" t="s">
        <v>258</v>
      </c>
      <c r="G137" s="3" t="s">
        <v>138</v>
      </c>
      <c r="H137" s="193" t="s">
        <v>275</v>
      </c>
      <c r="I137" s="193" t="s">
        <v>138</v>
      </c>
    </row>
    <row r="138" spans="1:9" ht="21.75" customHeight="1" x14ac:dyDescent="0.3">
      <c r="A138" s="194">
        <v>137</v>
      </c>
      <c r="B138" s="193" t="s">
        <v>11</v>
      </c>
      <c r="C138" s="193" t="s">
        <v>160</v>
      </c>
      <c r="D138" s="193" t="s">
        <v>13</v>
      </c>
      <c r="E138" s="193" t="s">
        <v>169</v>
      </c>
      <c r="F138" s="195" t="s">
        <v>170</v>
      </c>
      <c r="G138" s="3" t="s">
        <v>138</v>
      </c>
      <c r="H138" s="193" t="s">
        <v>56</v>
      </c>
      <c r="I138" s="193" t="s">
        <v>142</v>
      </c>
    </row>
    <row r="139" spans="1:9" ht="21.75" customHeight="1" x14ac:dyDescent="0.3">
      <c r="A139" s="194">
        <v>138</v>
      </c>
      <c r="B139" s="193" t="s">
        <v>11</v>
      </c>
      <c r="C139" s="193" t="s">
        <v>160</v>
      </c>
      <c r="D139" s="193" t="s">
        <v>13</v>
      </c>
      <c r="E139" s="193" t="s">
        <v>34</v>
      </c>
      <c r="F139" s="195" t="s">
        <v>348</v>
      </c>
      <c r="G139" s="3" t="s">
        <v>138</v>
      </c>
      <c r="H139" s="193" t="s">
        <v>349</v>
      </c>
      <c r="I139" s="193" t="s">
        <v>138</v>
      </c>
    </row>
    <row r="140" spans="1:9" ht="21.75" customHeight="1" x14ac:dyDescent="0.3">
      <c r="A140" s="194">
        <v>139</v>
      </c>
      <c r="B140" s="193" t="s">
        <v>11</v>
      </c>
      <c r="C140" s="193" t="s">
        <v>160</v>
      </c>
      <c r="D140" s="193" t="s">
        <v>13</v>
      </c>
      <c r="E140" s="193" t="s">
        <v>34</v>
      </c>
      <c r="F140" s="195" t="s">
        <v>350</v>
      </c>
      <c r="G140" s="3" t="s">
        <v>138</v>
      </c>
      <c r="H140" s="193" t="s">
        <v>351</v>
      </c>
      <c r="I140" s="193" t="s">
        <v>138</v>
      </c>
    </row>
    <row r="141" spans="1:9" ht="21.75" customHeight="1" x14ac:dyDescent="0.3">
      <c r="A141" s="194">
        <v>140</v>
      </c>
      <c r="B141" s="193" t="s">
        <v>11</v>
      </c>
      <c r="C141" s="193" t="s">
        <v>160</v>
      </c>
      <c r="D141" s="193" t="s">
        <v>13</v>
      </c>
      <c r="E141" s="193" t="s">
        <v>34</v>
      </c>
      <c r="F141" s="195" t="s">
        <v>352</v>
      </c>
      <c r="G141" s="3" t="s">
        <v>144</v>
      </c>
      <c r="H141" s="193" t="s">
        <v>353</v>
      </c>
      <c r="I141" s="193" t="s">
        <v>138</v>
      </c>
    </row>
    <row r="142" spans="1:9" ht="21.75" customHeight="1" x14ac:dyDescent="0.3">
      <c r="A142" s="194">
        <v>141</v>
      </c>
      <c r="B142" s="193" t="s">
        <v>11</v>
      </c>
      <c r="C142" s="193" t="s">
        <v>160</v>
      </c>
      <c r="D142" s="194" t="s">
        <v>13</v>
      </c>
      <c r="E142" s="193" t="s">
        <v>25</v>
      </c>
      <c r="F142" s="195" t="s">
        <v>393</v>
      </c>
      <c r="G142" s="197" t="s">
        <v>136</v>
      </c>
      <c r="H142" s="194" t="s">
        <v>394</v>
      </c>
      <c r="I142" s="194" t="s">
        <v>138</v>
      </c>
    </row>
    <row r="143" spans="1:9" ht="21.75" customHeight="1" x14ac:dyDescent="0.3">
      <c r="A143" s="194">
        <v>142</v>
      </c>
      <c r="B143" s="193" t="s">
        <v>11</v>
      </c>
      <c r="C143" s="193" t="s">
        <v>160</v>
      </c>
      <c r="D143" s="193" t="s">
        <v>13</v>
      </c>
      <c r="E143" s="193" t="s">
        <v>23</v>
      </c>
      <c r="F143" s="195" t="s">
        <v>425</v>
      </c>
      <c r="G143" s="3" t="s">
        <v>136</v>
      </c>
      <c r="H143" s="193" t="s">
        <v>426</v>
      </c>
      <c r="I143" s="193" t="s">
        <v>136</v>
      </c>
    </row>
    <row r="144" spans="1:9" ht="21.75" customHeight="1" x14ac:dyDescent="0.3">
      <c r="A144" s="194">
        <v>143</v>
      </c>
      <c r="B144" s="193" t="s">
        <v>11</v>
      </c>
      <c r="C144" s="193" t="s">
        <v>160</v>
      </c>
      <c r="D144" s="193" t="s">
        <v>13</v>
      </c>
      <c r="E144" s="193" t="s">
        <v>23</v>
      </c>
      <c r="F144" s="195" t="s">
        <v>427</v>
      </c>
      <c r="G144" s="3" t="s">
        <v>138</v>
      </c>
      <c r="H144" s="193" t="s">
        <v>428</v>
      </c>
      <c r="I144" s="193" t="s">
        <v>136</v>
      </c>
    </row>
    <row r="145" spans="1:9" ht="21.75" customHeight="1" x14ac:dyDescent="0.3">
      <c r="A145" s="194">
        <v>144</v>
      </c>
      <c r="B145" s="193" t="s">
        <v>11</v>
      </c>
      <c r="C145" s="193" t="s">
        <v>160</v>
      </c>
      <c r="D145" s="193" t="s">
        <v>13</v>
      </c>
      <c r="E145" s="193" t="s">
        <v>23</v>
      </c>
      <c r="F145" s="195" t="s">
        <v>429</v>
      </c>
      <c r="G145" s="3" t="s">
        <v>140</v>
      </c>
      <c r="H145" s="193" t="s">
        <v>430</v>
      </c>
      <c r="I145" s="193" t="s">
        <v>136</v>
      </c>
    </row>
    <row r="146" spans="1:9" ht="21.75" customHeight="1" x14ac:dyDescent="0.3">
      <c r="A146" s="194">
        <v>145</v>
      </c>
      <c r="B146" s="193" t="s">
        <v>11</v>
      </c>
      <c r="C146" s="193" t="s">
        <v>160</v>
      </c>
      <c r="D146" s="193" t="s">
        <v>13</v>
      </c>
      <c r="E146" s="193" t="s">
        <v>23</v>
      </c>
      <c r="F146" s="195" t="s">
        <v>431</v>
      </c>
      <c r="G146" s="3" t="s">
        <v>138</v>
      </c>
      <c r="H146" s="193" t="s">
        <v>432</v>
      </c>
      <c r="I146" s="193" t="s">
        <v>136</v>
      </c>
    </row>
    <row r="147" spans="1:9" ht="21.75" customHeight="1" x14ac:dyDescent="0.3">
      <c r="A147" s="194">
        <v>146</v>
      </c>
      <c r="B147" s="193" t="s">
        <v>11</v>
      </c>
      <c r="C147" s="193" t="s">
        <v>160</v>
      </c>
      <c r="D147" s="193" t="s">
        <v>13</v>
      </c>
      <c r="E147" s="193" t="s">
        <v>23</v>
      </c>
      <c r="F147" s="195" t="s">
        <v>433</v>
      </c>
      <c r="G147" s="3" t="s">
        <v>140</v>
      </c>
      <c r="H147" s="193" t="s">
        <v>434</v>
      </c>
      <c r="I147" s="193" t="s">
        <v>140</v>
      </c>
    </row>
    <row r="148" spans="1:9" ht="21.75" customHeight="1" x14ac:dyDescent="0.3">
      <c r="A148" s="194">
        <v>147</v>
      </c>
      <c r="B148" s="193" t="s">
        <v>11</v>
      </c>
      <c r="C148" s="193" t="s">
        <v>160</v>
      </c>
      <c r="D148" s="193" t="s">
        <v>13</v>
      </c>
      <c r="E148" s="193" t="s">
        <v>152</v>
      </c>
      <c r="F148" s="195" t="s">
        <v>488</v>
      </c>
      <c r="G148" s="3" t="s">
        <v>140</v>
      </c>
      <c r="H148" s="193" t="s">
        <v>489</v>
      </c>
      <c r="I148" s="193" t="s">
        <v>142</v>
      </c>
    </row>
    <row r="149" spans="1:9" ht="21.75" customHeight="1" x14ac:dyDescent="0.3">
      <c r="A149" s="194">
        <v>148</v>
      </c>
      <c r="B149" s="193" t="s">
        <v>11</v>
      </c>
      <c r="C149" s="193" t="s">
        <v>160</v>
      </c>
      <c r="D149" s="193" t="s">
        <v>13</v>
      </c>
      <c r="E149" s="193" t="s">
        <v>812</v>
      </c>
      <c r="F149" s="195" t="s">
        <v>800</v>
      </c>
      <c r="G149" s="3" t="s">
        <v>136</v>
      </c>
      <c r="H149" s="193" t="s">
        <v>801</v>
      </c>
      <c r="I149" s="193" t="s">
        <v>138</v>
      </c>
    </row>
    <row r="150" spans="1:9" ht="21.75" customHeight="1" x14ac:dyDescent="0.3">
      <c r="A150" s="194">
        <v>149</v>
      </c>
      <c r="B150" s="193" t="s">
        <v>11</v>
      </c>
      <c r="C150" s="193" t="s">
        <v>160</v>
      </c>
      <c r="D150" s="193" t="s">
        <v>13</v>
      </c>
      <c r="E150" s="193" t="s">
        <v>812</v>
      </c>
      <c r="F150" s="195" t="s">
        <v>808</v>
      </c>
      <c r="G150" s="3" t="s">
        <v>140</v>
      </c>
      <c r="H150" s="193" t="s">
        <v>809</v>
      </c>
      <c r="I150" s="193" t="s">
        <v>140</v>
      </c>
    </row>
    <row r="151" spans="1:9" ht="21.75" customHeight="1" x14ac:dyDescent="0.3">
      <c r="A151" s="194">
        <v>150</v>
      </c>
      <c r="B151" s="193" t="s">
        <v>11</v>
      </c>
      <c r="C151" s="193" t="s">
        <v>160</v>
      </c>
      <c r="D151" s="193" t="s">
        <v>13</v>
      </c>
      <c r="E151" s="193" t="s">
        <v>243</v>
      </c>
      <c r="F151" s="195" t="s">
        <v>244</v>
      </c>
      <c r="G151" s="3" t="s">
        <v>138</v>
      </c>
      <c r="H151" s="193" t="s">
        <v>266</v>
      </c>
      <c r="I151" s="193" t="s">
        <v>138</v>
      </c>
    </row>
    <row r="152" spans="1:9" ht="21.75" customHeight="1" x14ac:dyDescent="0.3">
      <c r="A152" s="194">
        <v>151</v>
      </c>
      <c r="B152" s="193" t="s">
        <v>11</v>
      </c>
      <c r="C152" s="193" t="s">
        <v>160</v>
      </c>
      <c r="D152" s="193" t="s">
        <v>13</v>
      </c>
      <c r="E152" s="193" t="s">
        <v>1047</v>
      </c>
      <c r="F152" s="195" t="s">
        <v>1039</v>
      </c>
      <c r="G152" s="193" t="s">
        <v>142</v>
      </c>
      <c r="H152" s="193" t="s">
        <v>1040</v>
      </c>
      <c r="I152" s="193" t="s">
        <v>140</v>
      </c>
    </row>
    <row r="153" spans="1:9" ht="21.75" customHeight="1" x14ac:dyDescent="0.3">
      <c r="A153" s="194">
        <v>152</v>
      </c>
      <c r="B153" s="193" t="s">
        <v>11</v>
      </c>
      <c r="C153" s="193" t="s">
        <v>160</v>
      </c>
      <c r="D153" s="193" t="s">
        <v>13</v>
      </c>
      <c r="E153" s="193" t="s">
        <v>284</v>
      </c>
      <c r="F153" s="195" t="s">
        <v>899</v>
      </c>
      <c r="G153" s="3" t="s">
        <v>140</v>
      </c>
      <c r="H153" s="193" t="s">
        <v>900</v>
      </c>
      <c r="I153" s="193" t="s">
        <v>136</v>
      </c>
    </row>
    <row r="154" spans="1:9" ht="21.75" customHeight="1" x14ac:dyDescent="0.3">
      <c r="A154" s="194">
        <v>153</v>
      </c>
      <c r="B154" s="193" t="s">
        <v>11</v>
      </c>
      <c r="C154" s="193" t="s">
        <v>160</v>
      </c>
      <c r="D154" s="193" t="s">
        <v>13</v>
      </c>
      <c r="E154" s="193" t="s">
        <v>1038</v>
      </c>
      <c r="F154" s="195" t="s">
        <v>1029</v>
      </c>
      <c r="G154" s="193" t="s">
        <v>138</v>
      </c>
      <c r="H154" s="193" t="s">
        <v>1030</v>
      </c>
      <c r="I154" s="193" t="s">
        <v>138</v>
      </c>
    </row>
    <row r="155" spans="1:9" ht="21.75" customHeight="1" x14ac:dyDescent="0.3">
      <c r="A155" s="194">
        <v>154</v>
      </c>
      <c r="B155" s="193" t="s">
        <v>11</v>
      </c>
      <c r="C155" s="193" t="s">
        <v>160</v>
      </c>
      <c r="D155" s="193" t="s">
        <v>13</v>
      </c>
      <c r="E155" s="193" t="s">
        <v>79</v>
      </c>
      <c r="F155" s="195" t="s">
        <v>1055</v>
      </c>
      <c r="G155" s="193" t="s">
        <v>138</v>
      </c>
      <c r="H155" s="193" t="s">
        <v>1056</v>
      </c>
      <c r="I155" s="193" t="s">
        <v>138</v>
      </c>
    </row>
    <row r="156" spans="1:9" ht="21.75" customHeight="1" x14ac:dyDescent="0.3">
      <c r="A156" s="194">
        <v>155</v>
      </c>
      <c r="B156" s="193" t="s">
        <v>11</v>
      </c>
      <c r="C156" s="193" t="s">
        <v>160</v>
      </c>
      <c r="D156" s="193" t="s">
        <v>13</v>
      </c>
      <c r="E156" s="193" t="s">
        <v>79</v>
      </c>
      <c r="F156" s="195" t="s">
        <v>1057</v>
      </c>
      <c r="G156" s="193" t="s">
        <v>136</v>
      </c>
      <c r="H156" s="193" t="s">
        <v>1058</v>
      </c>
      <c r="I156" s="193" t="s">
        <v>136</v>
      </c>
    </row>
    <row r="157" spans="1:9" ht="21.75" customHeight="1" x14ac:dyDescent="0.3">
      <c r="A157" s="194">
        <v>156</v>
      </c>
      <c r="B157" s="193" t="s">
        <v>11</v>
      </c>
      <c r="C157" s="193" t="s">
        <v>160</v>
      </c>
      <c r="D157" s="193" t="s">
        <v>13</v>
      </c>
      <c r="E157" s="193" t="s">
        <v>247</v>
      </c>
      <c r="F157" s="195" t="s">
        <v>248</v>
      </c>
      <c r="G157" s="3" t="s">
        <v>138</v>
      </c>
      <c r="H157" s="193" t="s">
        <v>269</v>
      </c>
      <c r="I157" s="193" t="s">
        <v>136</v>
      </c>
    </row>
    <row r="158" spans="1:9" ht="21.75" customHeight="1" x14ac:dyDescent="0.3">
      <c r="A158" s="194">
        <v>157</v>
      </c>
      <c r="B158" s="193" t="s">
        <v>11</v>
      </c>
      <c r="C158" s="193" t="s">
        <v>160</v>
      </c>
      <c r="D158" s="193" t="s">
        <v>13</v>
      </c>
      <c r="E158" s="193" t="s">
        <v>247</v>
      </c>
      <c r="F158" s="195" t="s">
        <v>249</v>
      </c>
      <c r="G158" s="3" t="s">
        <v>138</v>
      </c>
      <c r="H158" s="193" t="s">
        <v>270</v>
      </c>
      <c r="I158" s="193" t="s">
        <v>136</v>
      </c>
    </row>
    <row r="159" spans="1:9" ht="21.75" customHeight="1" x14ac:dyDescent="0.3">
      <c r="A159" s="194">
        <v>158</v>
      </c>
      <c r="B159" s="193" t="s">
        <v>11</v>
      </c>
      <c r="C159" s="193" t="s">
        <v>160</v>
      </c>
      <c r="D159" s="193" t="s">
        <v>13</v>
      </c>
      <c r="E159" s="193" t="s">
        <v>247</v>
      </c>
      <c r="F159" s="195" t="s">
        <v>250</v>
      </c>
      <c r="G159" s="3" t="s">
        <v>138</v>
      </c>
      <c r="H159" s="193" t="s">
        <v>271</v>
      </c>
      <c r="I159" s="193" t="s">
        <v>136</v>
      </c>
    </row>
    <row r="160" spans="1:9" ht="21.75" customHeight="1" x14ac:dyDescent="0.3">
      <c r="A160" s="194">
        <v>159</v>
      </c>
      <c r="B160" s="193" t="s">
        <v>11</v>
      </c>
      <c r="C160" s="193" t="s">
        <v>160</v>
      </c>
      <c r="D160" s="193" t="s">
        <v>13</v>
      </c>
      <c r="E160" s="193" t="s">
        <v>193</v>
      </c>
      <c r="F160" s="195" t="s">
        <v>195</v>
      </c>
      <c r="G160" s="3" t="s">
        <v>136</v>
      </c>
      <c r="H160" s="193" t="s">
        <v>224</v>
      </c>
      <c r="I160" s="193" t="s">
        <v>138</v>
      </c>
    </row>
    <row r="161" spans="1:9" ht="21.75" customHeight="1" x14ac:dyDescent="0.3">
      <c r="A161" s="194">
        <v>160</v>
      </c>
      <c r="B161" s="193" t="s">
        <v>11</v>
      </c>
      <c r="C161" s="193" t="s">
        <v>160</v>
      </c>
      <c r="D161" s="193" t="s">
        <v>13</v>
      </c>
      <c r="E161" s="193" t="s">
        <v>20</v>
      </c>
      <c r="F161" s="195" t="s">
        <v>543</v>
      </c>
      <c r="G161" s="3" t="s">
        <v>140</v>
      </c>
      <c r="H161" s="193" t="s">
        <v>544</v>
      </c>
      <c r="I161" s="193" t="s">
        <v>138</v>
      </c>
    </row>
    <row r="162" spans="1:9" ht="21.75" customHeight="1" x14ac:dyDescent="0.3">
      <c r="A162" s="194">
        <v>161</v>
      </c>
      <c r="B162" s="193" t="s">
        <v>11</v>
      </c>
      <c r="C162" s="193" t="s">
        <v>160</v>
      </c>
      <c r="D162" s="193" t="s">
        <v>13</v>
      </c>
      <c r="E162" s="193" t="s">
        <v>301</v>
      </c>
      <c r="F162" s="195" t="s">
        <v>552</v>
      </c>
      <c r="G162" s="3" t="s">
        <v>140</v>
      </c>
      <c r="H162" s="193" t="s">
        <v>553</v>
      </c>
      <c r="I162" s="193" t="s">
        <v>138</v>
      </c>
    </row>
    <row r="163" spans="1:9" ht="21.75" customHeight="1" x14ac:dyDescent="0.3">
      <c r="A163" s="194">
        <v>162</v>
      </c>
      <c r="B163" s="193" t="s">
        <v>11</v>
      </c>
      <c r="C163" s="193" t="s">
        <v>160</v>
      </c>
      <c r="D163" s="193" t="s">
        <v>13</v>
      </c>
      <c r="E163" s="193" t="s">
        <v>301</v>
      </c>
      <c r="F163" s="195" t="s">
        <v>554</v>
      </c>
      <c r="G163" s="3" t="s">
        <v>136</v>
      </c>
      <c r="H163" s="193" t="s">
        <v>555</v>
      </c>
      <c r="I163" s="193" t="s">
        <v>136</v>
      </c>
    </row>
    <row r="164" spans="1:9" ht="21.75" customHeight="1" x14ac:dyDescent="0.3">
      <c r="A164" s="194">
        <v>163</v>
      </c>
      <c r="B164" s="193" t="s">
        <v>11</v>
      </c>
      <c r="C164" s="193" t="s">
        <v>160</v>
      </c>
      <c r="D164" s="193" t="s">
        <v>13</v>
      </c>
      <c r="E164" s="193" t="s">
        <v>21</v>
      </c>
      <c r="F164" s="195" t="s">
        <v>1320</v>
      </c>
      <c r="G164" s="193" t="s">
        <v>136</v>
      </c>
      <c r="H164" s="193" t="s">
        <v>861</v>
      </c>
      <c r="I164" s="193" t="s">
        <v>138</v>
      </c>
    </row>
    <row r="165" spans="1:9" ht="21.75" customHeight="1" x14ac:dyDescent="0.3">
      <c r="A165" s="194">
        <v>164</v>
      </c>
      <c r="B165" s="193" t="s">
        <v>11</v>
      </c>
      <c r="C165" s="193" t="s">
        <v>160</v>
      </c>
      <c r="D165" s="193" t="s">
        <v>13</v>
      </c>
      <c r="E165" s="193" t="s">
        <v>303</v>
      </c>
      <c r="F165" s="195" t="s">
        <v>601</v>
      </c>
      <c r="G165" s="3" t="s">
        <v>136</v>
      </c>
      <c r="H165" s="193" t="s">
        <v>602</v>
      </c>
      <c r="I165" s="193" t="s">
        <v>136</v>
      </c>
    </row>
    <row r="166" spans="1:9" ht="21.75" customHeight="1" x14ac:dyDescent="0.3">
      <c r="A166" s="194">
        <v>165</v>
      </c>
      <c r="B166" s="193" t="s">
        <v>11</v>
      </c>
      <c r="C166" s="193" t="s">
        <v>160</v>
      </c>
      <c r="D166" s="193" t="s">
        <v>13</v>
      </c>
      <c r="E166" s="193" t="s">
        <v>303</v>
      </c>
      <c r="F166" s="195" t="s">
        <v>603</v>
      </c>
      <c r="G166" s="3" t="s">
        <v>138</v>
      </c>
      <c r="H166" s="193" t="s">
        <v>604</v>
      </c>
      <c r="I166" s="193" t="s">
        <v>138</v>
      </c>
    </row>
    <row r="167" spans="1:9" ht="21.75" customHeight="1" x14ac:dyDescent="0.3">
      <c r="A167" s="194">
        <v>166</v>
      </c>
      <c r="B167" s="193" t="s">
        <v>11</v>
      </c>
      <c r="C167" s="193" t="s">
        <v>160</v>
      </c>
      <c r="D167" s="193" t="s">
        <v>13</v>
      </c>
      <c r="E167" s="193" t="s">
        <v>303</v>
      </c>
      <c r="F167" s="195" t="s">
        <v>605</v>
      </c>
      <c r="G167" s="3" t="s">
        <v>140</v>
      </c>
      <c r="H167" s="193" t="s">
        <v>606</v>
      </c>
      <c r="I167" s="193" t="s">
        <v>138</v>
      </c>
    </row>
    <row r="168" spans="1:9" ht="21.75" customHeight="1" x14ac:dyDescent="0.3">
      <c r="A168" s="194">
        <v>167</v>
      </c>
      <c r="B168" s="193" t="s">
        <v>11</v>
      </c>
      <c r="C168" s="193" t="s">
        <v>160</v>
      </c>
      <c r="D168" s="193" t="s">
        <v>13</v>
      </c>
      <c r="E168" s="193" t="s">
        <v>303</v>
      </c>
      <c r="F168" s="195" t="s">
        <v>607</v>
      </c>
      <c r="G168" s="3" t="s">
        <v>138</v>
      </c>
      <c r="H168" s="193" t="s">
        <v>608</v>
      </c>
      <c r="I168" s="193" t="s">
        <v>136</v>
      </c>
    </row>
    <row r="169" spans="1:9" ht="21.75" customHeight="1" x14ac:dyDescent="0.3">
      <c r="A169" s="194">
        <v>168</v>
      </c>
      <c r="B169" s="193" t="s">
        <v>11</v>
      </c>
      <c r="C169" s="193" t="s">
        <v>160</v>
      </c>
      <c r="D169" s="193" t="s">
        <v>13</v>
      </c>
      <c r="E169" s="193" t="s">
        <v>196</v>
      </c>
      <c r="F169" s="195" t="s">
        <v>197</v>
      </c>
      <c r="G169" s="3" t="s">
        <v>138</v>
      </c>
      <c r="H169" s="193" t="s">
        <v>226</v>
      </c>
      <c r="I169" s="193" t="s">
        <v>136</v>
      </c>
    </row>
    <row r="170" spans="1:9" ht="21.75" customHeight="1" x14ac:dyDescent="0.3">
      <c r="A170" s="194">
        <v>169</v>
      </c>
      <c r="B170" s="193" t="s">
        <v>11</v>
      </c>
      <c r="C170" s="193" t="s">
        <v>160</v>
      </c>
      <c r="D170" s="194" t="s">
        <v>13</v>
      </c>
      <c r="E170" s="193" t="s">
        <v>239</v>
      </c>
      <c r="F170" s="195" t="s">
        <v>240</v>
      </c>
      <c r="G170" s="197" t="s">
        <v>140</v>
      </c>
      <c r="H170" s="194" t="s">
        <v>263</v>
      </c>
      <c r="I170" s="194" t="s">
        <v>136</v>
      </c>
    </row>
    <row r="171" spans="1:9" ht="21.75" customHeight="1" x14ac:dyDescent="0.3">
      <c r="A171" s="194">
        <v>170</v>
      </c>
      <c r="B171" s="193" t="s">
        <v>11</v>
      </c>
      <c r="C171" s="193" t="s">
        <v>160</v>
      </c>
      <c r="D171" s="193" t="s">
        <v>13</v>
      </c>
      <c r="E171" s="193" t="s">
        <v>27</v>
      </c>
      <c r="F171" s="195" t="s">
        <v>987</v>
      </c>
      <c r="G171" s="3" t="s">
        <v>1223</v>
      </c>
      <c r="H171" s="193" t="s">
        <v>988</v>
      </c>
      <c r="I171" s="193" t="s">
        <v>138</v>
      </c>
    </row>
    <row r="172" spans="1:9" ht="21.75" customHeight="1" x14ac:dyDescent="0.3">
      <c r="A172" s="194">
        <v>171</v>
      </c>
      <c r="B172" s="193" t="s">
        <v>11</v>
      </c>
      <c r="C172" s="193" t="s">
        <v>160</v>
      </c>
      <c r="D172" s="193" t="s">
        <v>13</v>
      </c>
      <c r="E172" s="193" t="s">
        <v>44</v>
      </c>
      <c r="F172" s="195" t="s">
        <v>669</v>
      </c>
      <c r="G172" s="3" t="s">
        <v>136</v>
      </c>
      <c r="H172" s="193" t="s">
        <v>670</v>
      </c>
      <c r="I172" s="193" t="s">
        <v>140</v>
      </c>
    </row>
    <row r="173" spans="1:9" ht="21.75" customHeight="1" x14ac:dyDescent="0.3">
      <c r="A173" s="194">
        <v>172</v>
      </c>
      <c r="B173" s="193" t="s">
        <v>11</v>
      </c>
      <c r="C173" s="193" t="s">
        <v>160</v>
      </c>
      <c r="D173" s="193" t="s">
        <v>13</v>
      </c>
      <c r="E173" s="193" t="s">
        <v>44</v>
      </c>
      <c r="F173" s="195" t="s">
        <v>671</v>
      </c>
      <c r="G173" s="3" t="s">
        <v>136</v>
      </c>
      <c r="H173" s="193" t="s">
        <v>672</v>
      </c>
      <c r="I173" s="193" t="s">
        <v>138</v>
      </c>
    </row>
    <row r="174" spans="1:9" ht="21.75" customHeight="1" x14ac:dyDescent="0.3">
      <c r="A174" s="194">
        <v>173</v>
      </c>
      <c r="B174" s="193" t="s">
        <v>11</v>
      </c>
      <c r="C174" s="193" t="s">
        <v>160</v>
      </c>
      <c r="D174" s="193" t="s">
        <v>13</v>
      </c>
      <c r="E174" s="193" t="s">
        <v>81</v>
      </c>
      <c r="F174" s="195" t="s">
        <v>1243</v>
      </c>
      <c r="G174" s="193" t="s">
        <v>136</v>
      </c>
      <c r="H174" s="193" t="s">
        <v>1189</v>
      </c>
      <c r="I174" s="193" t="s">
        <v>136</v>
      </c>
    </row>
    <row r="175" spans="1:9" ht="21.75" customHeight="1" x14ac:dyDescent="0.3">
      <c r="A175" s="194">
        <v>174</v>
      </c>
      <c r="B175" s="193" t="s">
        <v>11</v>
      </c>
      <c r="C175" s="193" t="s">
        <v>160</v>
      </c>
      <c r="D175" s="193" t="s">
        <v>276</v>
      </c>
      <c r="E175" s="193" t="s">
        <v>952</v>
      </c>
      <c r="F175" s="195" t="s">
        <v>946</v>
      </c>
      <c r="G175" s="3" t="s">
        <v>138</v>
      </c>
      <c r="H175" s="193" t="s">
        <v>947</v>
      </c>
      <c r="I175" s="193" t="s">
        <v>138</v>
      </c>
    </row>
    <row r="176" spans="1:9" ht="21.75" customHeight="1" x14ac:dyDescent="0.3">
      <c r="A176" s="194">
        <v>175</v>
      </c>
      <c r="B176" s="193" t="s">
        <v>11</v>
      </c>
      <c r="C176" s="193" t="s">
        <v>160</v>
      </c>
      <c r="D176" s="193" t="s">
        <v>276</v>
      </c>
      <c r="E176" s="193" t="s">
        <v>34</v>
      </c>
      <c r="F176" s="195" t="s">
        <v>354</v>
      </c>
      <c r="G176" s="3" t="s">
        <v>138</v>
      </c>
      <c r="H176" s="193" t="s">
        <v>355</v>
      </c>
      <c r="I176" s="193" t="s">
        <v>138</v>
      </c>
    </row>
    <row r="177" spans="1:9" ht="21.75" customHeight="1" x14ac:dyDescent="0.3">
      <c r="A177" s="194">
        <v>176</v>
      </c>
      <c r="B177" s="193" t="s">
        <v>11</v>
      </c>
      <c r="C177" s="193" t="s">
        <v>160</v>
      </c>
      <c r="D177" s="193" t="s">
        <v>276</v>
      </c>
      <c r="E177" s="193" t="s">
        <v>34</v>
      </c>
      <c r="F177" s="195" t="s">
        <v>356</v>
      </c>
      <c r="G177" s="3" t="s">
        <v>138</v>
      </c>
      <c r="H177" s="193" t="s">
        <v>357</v>
      </c>
      <c r="I177" s="193" t="s">
        <v>138</v>
      </c>
    </row>
    <row r="178" spans="1:9" ht="21.75" customHeight="1" x14ac:dyDescent="0.3">
      <c r="A178" s="194">
        <v>177</v>
      </c>
      <c r="B178" s="193" t="s">
        <v>11</v>
      </c>
      <c r="C178" s="193" t="s">
        <v>160</v>
      </c>
      <c r="D178" s="193" t="s">
        <v>276</v>
      </c>
      <c r="E178" s="193" t="s">
        <v>812</v>
      </c>
      <c r="F178" s="195" t="s">
        <v>488</v>
      </c>
      <c r="G178" s="3" t="s">
        <v>140</v>
      </c>
      <c r="H178" s="193" t="s">
        <v>790</v>
      </c>
      <c r="I178" s="193" t="s">
        <v>140</v>
      </c>
    </row>
    <row r="179" spans="1:9" ht="21.75" customHeight="1" x14ac:dyDescent="0.3">
      <c r="A179" s="194">
        <v>178</v>
      </c>
      <c r="B179" s="193" t="s">
        <v>11</v>
      </c>
      <c r="C179" s="193" t="s">
        <v>160</v>
      </c>
      <c r="D179" s="193" t="s">
        <v>276</v>
      </c>
      <c r="E179" s="193" t="s">
        <v>812</v>
      </c>
      <c r="F179" s="195" t="s">
        <v>796</v>
      </c>
      <c r="G179" s="3" t="s">
        <v>140</v>
      </c>
      <c r="H179" s="193" t="s">
        <v>797</v>
      </c>
      <c r="I179" s="193" t="s">
        <v>142</v>
      </c>
    </row>
    <row r="180" spans="1:9" ht="21.75" customHeight="1" x14ac:dyDescent="0.3">
      <c r="A180" s="194">
        <v>179</v>
      </c>
      <c r="B180" s="193" t="s">
        <v>11</v>
      </c>
      <c r="C180" s="193" t="s">
        <v>160</v>
      </c>
      <c r="D180" s="193" t="s">
        <v>276</v>
      </c>
      <c r="E180" s="193" t="s">
        <v>53</v>
      </c>
      <c r="F180" s="195" t="s">
        <v>1035</v>
      </c>
      <c r="G180" s="193" t="s">
        <v>140</v>
      </c>
      <c r="H180" s="193" t="s">
        <v>1036</v>
      </c>
      <c r="I180" s="193" t="s">
        <v>138</v>
      </c>
    </row>
    <row r="181" spans="1:9" ht="21.75" customHeight="1" x14ac:dyDescent="0.3">
      <c r="A181" s="194">
        <v>180</v>
      </c>
      <c r="B181" s="193" t="s">
        <v>11</v>
      </c>
      <c r="C181" s="193" t="s">
        <v>160</v>
      </c>
      <c r="D181" s="193" t="s">
        <v>276</v>
      </c>
      <c r="E181" s="193" t="s">
        <v>1047</v>
      </c>
      <c r="F181" s="195" t="s">
        <v>1041</v>
      </c>
      <c r="G181" s="193" t="s">
        <v>136</v>
      </c>
      <c r="H181" s="193" t="s">
        <v>1042</v>
      </c>
      <c r="I181" s="193" t="s">
        <v>138</v>
      </c>
    </row>
    <row r="182" spans="1:9" ht="21.75" customHeight="1" x14ac:dyDescent="0.3">
      <c r="A182" s="194">
        <v>181</v>
      </c>
      <c r="B182" s="193" t="s">
        <v>11</v>
      </c>
      <c r="C182" s="193" t="s">
        <v>160</v>
      </c>
      <c r="D182" s="193" t="s">
        <v>276</v>
      </c>
      <c r="E182" s="193" t="s">
        <v>831</v>
      </c>
      <c r="F182" s="195" t="s">
        <v>815</v>
      </c>
      <c r="G182" s="3" t="s">
        <v>140</v>
      </c>
      <c r="H182" s="193" t="s">
        <v>816</v>
      </c>
      <c r="I182" s="193" t="s">
        <v>138</v>
      </c>
    </row>
    <row r="183" spans="1:9" ht="21.75" customHeight="1" x14ac:dyDescent="0.3">
      <c r="A183" s="194">
        <v>182</v>
      </c>
      <c r="B183" s="193" t="s">
        <v>11</v>
      </c>
      <c r="C183" s="193" t="s">
        <v>160</v>
      </c>
      <c r="D183" s="193" t="s">
        <v>276</v>
      </c>
      <c r="E183" s="193" t="s">
        <v>831</v>
      </c>
      <c r="F183" s="195" t="s">
        <v>817</v>
      </c>
      <c r="G183" s="3" t="s">
        <v>138</v>
      </c>
      <c r="H183" s="193" t="s">
        <v>818</v>
      </c>
      <c r="I183" s="193" t="s">
        <v>138</v>
      </c>
    </row>
    <row r="184" spans="1:9" ht="21.75" customHeight="1" x14ac:dyDescent="0.3">
      <c r="A184" s="194">
        <v>183</v>
      </c>
      <c r="B184" s="193" t="s">
        <v>11</v>
      </c>
      <c r="C184" s="193" t="s">
        <v>160</v>
      </c>
      <c r="D184" s="193" t="s">
        <v>276</v>
      </c>
      <c r="E184" s="193" t="s">
        <v>831</v>
      </c>
      <c r="F184" s="195" t="s">
        <v>819</v>
      </c>
      <c r="G184" s="3" t="s">
        <v>140</v>
      </c>
      <c r="H184" s="193" t="s">
        <v>820</v>
      </c>
      <c r="I184" s="193" t="s">
        <v>138</v>
      </c>
    </row>
    <row r="185" spans="1:9" ht="21.75" customHeight="1" x14ac:dyDescent="0.3">
      <c r="A185" s="194">
        <v>184</v>
      </c>
      <c r="B185" s="193" t="s">
        <v>11</v>
      </c>
      <c r="C185" s="193" t="s">
        <v>160</v>
      </c>
      <c r="D185" s="193" t="s">
        <v>276</v>
      </c>
      <c r="E185" s="193" t="s">
        <v>1132</v>
      </c>
      <c r="F185" s="195" t="s">
        <v>1214</v>
      </c>
      <c r="G185" s="193" t="s">
        <v>1215</v>
      </c>
      <c r="H185" s="193" t="s">
        <v>1125</v>
      </c>
      <c r="I185" s="193" t="s">
        <v>142</v>
      </c>
    </row>
    <row r="186" spans="1:9" ht="21.75" customHeight="1" x14ac:dyDescent="0.3">
      <c r="A186" s="194">
        <v>185</v>
      </c>
      <c r="B186" s="193" t="s">
        <v>11</v>
      </c>
      <c r="C186" s="193" t="s">
        <v>160</v>
      </c>
      <c r="D186" s="193" t="s">
        <v>276</v>
      </c>
      <c r="E186" s="193" t="s">
        <v>71</v>
      </c>
      <c r="F186" s="195" t="s">
        <v>832</v>
      </c>
      <c r="G186" s="3" t="s">
        <v>140</v>
      </c>
      <c r="H186" s="193" t="s">
        <v>833</v>
      </c>
      <c r="I186" s="193" t="s">
        <v>136</v>
      </c>
    </row>
    <row r="187" spans="1:9" ht="21.75" customHeight="1" x14ac:dyDescent="0.3">
      <c r="A187" s="194">
        <v>186</v>
      </c>
      <c r="B187" s="193" t="s">
        <v>11</v>
      </c>
      <c r="C187" s="193" t="s">
        <v>160</v>
      </c>
      <c r="D187" s="193" t="s">
        <v>276</v>
      </c>
      <c r="E187" s="193" t="s">
        <v>71</v>
      </c>
      <c r="F187" s="195" t="s">
        <v>834</v>
      </c>
      <c r="G187" s="3" t="s">
        <v>138</v>
      </c>
      <c r="H187" s="193" t="s">
        <v>835</v>
      </c>
      <c r="I187" s="193" t="s">
        <v>138</v>
      </c>
    </row>
    <row r="188" spans="1:9" ht="21.75" customHeight="1" x14ac:dyDescent="0.3">
      <c r="A188" s="194">
        <v>187</v>
      </c>
      <c r="B188" s="193" t="s">
        <v>11</v>
      </c>
      <c r="C188" s="193" t="s">
        <v>160</v>
      </c>
      <c r="D188" s="194" t="s">
        <v>276</v>
      </c>
      <c r="E188" s="193" t="s">
        <v>71</v>
      </c>
      <c r="F188" s="195" t="s">
        <v>836</v>
      </c>
      <c r="G188" s="197" t="s">
        <v>136</v>
      </c>
      <c r="H188" s="194" t="s">
        <v>837</v>
      </c>
      <c r="I188" s="194" t="s">
        <v>1222</v>
      </c>
    </row>
    <row r="189" spans="1:9" ht="21.75" customHeight="1" x14ac:dyDescent="0.3">
      <c r="A189" s="194">
        <v>188</v>
      </c>
      <c r="B189" s="193" t="s">
        <v>11</v>
      </c>
      <c r="C189" s="193" t="s">
        <v>160</v>
      </c>
      <c r="D189" s="193" t="s">
        <v>276</v>
      </c>
      <c r="E189" s="193" t="s">
        <v>930</v>
      </c>
      <c r="F189" s="195" t="s">
        <v>916</v>
      </c>
      <c r="G189" s="3" t="s">
        <v>140</v>
      </c>
      <c r="H189" s="193" t="s">
        <v>917</v>
      </c>
      <c r="I189" s="193" t="s">
        <v>138</v>
      </c>
    </row>
    <row r="190" spans="1:9" ht="21.75" customHeight="1" x14ac:dyDescent="0.3">
      <c r="A190" s="194">
        <v>189</v>
      </c>
      <c r="B190" s="193" t="s">
        <v>11</v>
      </c>
      <c r="C190" s="193" t="s">
        <v>160</v>
      </c>
      <c r="D190" s="193" t="s">
        <v>276</v>
      </c>
      <c r="E190" s="193" t="s">
        <v>930</v>
      </c>
      <c r="F190" s="195" t="s">
        <v>918</v>
      </c>
      <c r="G190" s="3" t="s">
        <v>138</v>
      </c>
      <c r="H190" s="193" t="s">
        <v>919</v>
      </c>
      <c r="I190" s="193" t="s">
        <v>138</v>
      </c>
    </row>
    <row r="191" spans="1:9" ht="21.75" customHeight="1" x14ac:dyDescent="0.3">
      <c r="A191" s="194">
        <v>190</v>
      </c>
      <c r="B191" s="193" t="s">
        <v>11</v>
      </c>
      <c r="C191" s="193" t="s">
        <v>160</v>
      </c>
      <c r="D191" s="193" t="s">
        <v>276</v>
      </c>
      <c r="E191" s="193" t="s">
        <v>930</v>
      </c>
      <c r="F191" s="195" t="s">
        <v>920</v>
      </c>
      <c r="G191" s="3" t="s">
        <v>136</v>
      </c>
      <c r="H191" s="193" t="s">
        <v>921</v>
      </c>
      <c r="I191" s="193" t="s">
        <v>138</v>
      </c>
    </row>
    <row r="192" spans="1:9" ht="21.75" customHeight="1" x14ac:dyDescent="0.3">
      <c r="A192" s="194">
        <v>191</v>
      </c>
      <c r="B192" s="193" t="s">
        <v>11</v>
      </c>
      <c r="C192" s="193" t="s">
        <v>160</v>
      </c>
      <c r="D192" s="193" t="s">
        <v>276</v>
      </c>
      <c r="E192" s="193" t="s">
        <v>284</v>
      </c>
      <c r="F192" s="195" t="s">
        <v>888</v>
      </c>
      <c r="G192" s="3" t="s">
        <v>138</v>
      </c>
      <c r="H192" s="193" t="s">
        <v>889</v>
      </c>
      <c r="I192" s="193" t="s">
        <v>138</v>
      </c>
    </row>
    <row r="193" spans="1:9" ht="21.75" customHeight="1" x14ac:dyDescent="0.3">
      <c r="A193" s="194">
        <v>192</v>
      </c>
      <c r="B193" s="193" t="s">
        <v>11</v>
      </c>
      <c r="C193" s="193" t="s">
        <v>160</v>
      </c>
      <c r="D193" s="193" t="s">
        <v>276</v>
      </c>
      <c r="E193" s="193" t="s">
        <v>284</v>
      </c>
      <c r="F193" s="195" t="s">
        <v>890</v>
      </c>
      <c r="G193" s="3" t="s">
        <v>138</v>
      </c>
      <c r="H193" s="193" t="s">
        <v>891</v>
      </c>
      <c r="I193" s="193" t="s">
        <v>136</v>
      </c>
    </row>
    <row r="194" spans="1:9" ht="21.75" customHeight="1" x14ac:dyDescent="0.3">
      <c r="A194" s="194">
        <v>193</v>
      </c>
      <c r="B194" s="193" t="s">
        <v>11</v>
      </c>
      <c r="C194" s="193" t="s">
        <v>160</v>
      </c>
      <c r="D194" s="193" t="s">
        <v>276</v>
      </c>
      <c r="E194" s="193" t="s">
        <v>284</v>
      </c>
      <c r="F194" s="195" t="s">
        <v>892</v>
      </c>
      <c r="G194" s="3" t="s">
        <v>138</v>
      </c>
      <c r="H194" s="193" t="s">
        <v>893</v>
      </c>
      <c r="I194" s="193" t="s">
        <v>136</v>
      </c>
    </row>
    <row r="195" spans="1:9" ht="21.75" customHeight="1" x14ac:dyDescent="0.3">
      <c r="A195" s="194">
        <v>194</v>
      </c>
      <c r="B195" s="193" t="s">
        <v>11</v>
      </c>
      <c r="C195" s="193" t="s">
        <v>160</v>
      </c>
      <c r="D195" s="193" t="s">
        <v>276</v>
      </c>
      <c r="E195" s="193" t="s">
        <v>1038</v>
      </c>
      <c r="F195" s="195" t="s">
        <v>1025</v>
      </c>
      <c r="G195" s="193" t="s">
        <v>136</v>
      </c>
      <c r="H195" s="193" t="s">
        <v>1026</v>
      </c>
      <c r="I195" s="193" t="s">
        <v>136</v>
      </c>
    </row>
    <row r="196" spans="1:9" ht="21.75" customHeight="1" x14ac:dyDescent="0.3">
      <c r="A196" s="194">
        <v>195</v>
      </c>
      <c r="B196" s="193" t="s">
        <v>11</v>
      </c>
      <c r="C196" s="193" t="s">
        <v>160</v>
      </c>
      <c r="D196" s="193" t="s">
        <v>276</v>
      </c>
      <c r="E196" s="193" t="s">
        <v>1038</v>
      </c>
      <c r="F196" s="195" t="s">
        <v>1027</v>
      </c>
      <c r="G196" s="193" t="s">
        <v>140</v>
      </c>
      <c r="H196" s="193" t="s">
        <v>1028</v>
      </c>
      <c r="I196" s="193" t="s">
        <v>138</v>
      </c>
    </row>
    <row r="197" spans="1:9" ht="21.75" customHeight="1" x14ac:dyDescent="0.3">
      <c r="A197" s="194">
        <v>196</v>
      </c>
      <c r="B197" s="193" t="s">
        <v>11</v>
      </c>
      <c r="C197" s="193" t="s">
        <v>160</v>
      </c>
      <c r="D197" s="193" t="s">
        <v>276</v>
      </c>
      <c r="E197" s="193" t="s">
        <v>69</v>
      </c>
      <c r="F197" s="195" t="s">
        <v>517</v>
      </c>
      <c r="G197" s="3" t="s">
        <v>138</v>
      </c>
      <c r="H197" s="193" t="s">
        <v>518</v>
      </c>
      <c r="I197" s="193" t="s">
        <v>138</v>
      </c>
    </row>
    <row r="198" spans="1:9" ht="21.75" customHeight="1" x14ac:dyDescent="0.3">
      <c r="A198" s="194">
        <v>197</v>
      </c>
      <c r="B198" s="193" t="s">
        <v>11</v>
      </c>
      <c r="C198" s="193" t="s">
        <v>160</v>
      </c>
      <c r="D198" s="193" t="s">
        <v>276</v>
      </c>
      <c r="E198" s="193" t="s">
        <v>79</v>
      </c>
      <c r="F198" s="195" t="s">
        <v>1059</v>
      </c>
      <c r="G198" s="193" t="s">
        <v>138</v>
      </c>
      <c r="H198" s="193" t="s">
        <v>1060</v>
      </c>
      <c r="I198" s="193" t="s">
        <v>138</v>
      </c>
    </row>
    <row r="199" spans="1:9" ht="21.75" customHeight="1" x14ac:dyDescent="0.3">
      <c r="A199" s="194">
        <v>198</v>
      </c>
      <c r="B199" s="193" t="s">
        <v>11</v>
      </c>
      <c r="C199" s="193" t="s">
        <v>160</v>
      </c>
      <c r="D199" s="193" t="s">
        <v>276</v>
      </c>
      <c r="E199" s="193" t="s">
        <v>79</v>
      </c>
      <c r="F199" s="195" t="s">
        <v>1061</v>
      </c>
      <c r="G199" s="193" t="s">
        <v>136</v>
      </c>
      <c r="H199" s="193" t="s">
        <v>1062</v>
      </c>
      <c r="I199" s="193" t="s">
        <v>136</v>
      </c>
    </row>
    <row r="200" spans="1:9" ht="21.75" customHeight="1" x14ac:dyDescent="0.3">
      <c r="A200" s="194">
        <v>199</v>
      </c>
      <c r="B200" s="193" t="s">
        <v>11</v>
      </c>
      <c r="C200" s="193" t="s">
        <v>160</v>
      </c>
      <c r="D200" s="193" t="s">
        <v>276</v>
      </c>
      <c r="E200" s="193" t="s">
        <v>21</v>
      </c>
      <c r="F200" s="195" t="s">
        <v>1315</v>
      </c>
      <c r="G200" s="193" t="s">
        <v>138</v>
      </c>
      <c r="H200" s="193" t="s">
        <v>1316</v>
      </c>
      <c r="I200" s="193" t="s">
        <v>136</v>
      </c>
    </row>
    <row r="201" spans="1:9" ht="21.75" customHeight="1" x14ac:dyDescent="0.3">
      <c r="A201" s="194">
        <v>200</v>
      </c>
      <c r="B201" s="193" t="s">
        <v>11</v>
      </c>
      <c r="C201" s="193" t="s">
        <v>1100</v>
      </c>
      <c r="D201" s="193" t="s">
        <v>1210</v>
      </c>
      <c r="E201" s="193" t="s">
        <v>1101</v>
      </c>
      <c r="F201" s="195" t="s">
        <v>1102</v>
      </c>
      <c r="G201" s="3" t="s">
        <v>1098</v>
      </c>
      <c r="H201" s="193" t="s">
        <v>1209</v>
      </c>
      <c r="I201" s="3" t="s">
        <v>1211</v>
      </c>
    </row>
    <row r="202" spans="1:9" ht="21.75" customHeight="1" x14ac:dyDescent="0.3">
      <c r="A202" s="194">
        <v>201</v>
      </c>
      <c r="B202" s="193" t="s">
        <v>11</v>
      </c>
      <c r="C202" s="193" t="s">
        <v>1332</v>
      </c>
      <c r="D202" s="193" t="s">
        <v>276</v>
      </c>
      <c r="E202" s="193" t="s">
        <v>65</v>
      </c>
      <c r="F202" s="195" t="s">
        <v>1305</v>
      </c>
      <c r="G202" s="193" t="s">
        <v>138</v>
      </c>
      <c r="H202" s="193" t="s">
        <v>1306</v>
      </c>
      <c r="I202" s="193" t="s">
        <v>140</v>
      </c>
    </row>
    <row r="203" spans="1:9" ht="21.75" customHeight="1" x14ac:dyDescent="0.3">
      <c r="A203" s="194">
        <v>202</v>
      </c>
      <c r="B203" s="193" t="s">
        <v>11</v>
      </c>
      <c r="C203" s="193" t="s">
        <v>160</v>
      </c>
      <c r="D203" s="194" t="s">
        <v>276</v>
      </c>
      <c r="E203" s="193" t="s">
        <v>27</v>
      </c>
      <c r="F203" s="195" t="s">
        <v>953</v>
      </c>
      <c r="G203" s="197" t="s">
        <v>138</v>
      </c>
      <c r="H203" s="194" t="s">
        <v>954</v>
      </c>
      <c r="I203" s="194" t="s">
        <v>142</v>
      </c>
    </row>
    <row r="204" spans="1:9" ht="21.75" customHeight="1" x14ac:dyDescent="0.3">
      <c r="A204" s="194">
        <v>203</v>
      </c>
      <c r="B204" s="193" t="s">
        <v>11</v>
      </c>
      <c r="C204" s="193" t="s">
        <v>160</v>
      </c>
      <c r="D204" s="193" t="s">
        <v>276</v>
      </c>
      <c r="E204" s="193" t="s">
        <v>27</v>
      </c>
      <c r="F204" s="195" t="s">
        <v>955</v>
      </c>
      <c r="G204" s="3" t="s">
        <v>138</v>
      </c>
      <c r="H204" s="193" t="s">
        <v>956</v>
      </c>
      <c r="I204" s="193" t="s">
        <v>140</v>
      </c>
    </row>
    <row r="205" spans="1:9" ht="21.75" customHeight="1" x14ac:dyDescent="0.3">
      <c r="A205" s="194">
        <v>204</v>
      </c>
      <c r="B205" s="193" t="s">
        <v>11</v>
      </c>
      <c r="C205" s="193" t="s">
        <v>160</v>
      </c>
      <c r="D205" s="193" t="s">
        <v>276</v>
      </c>
      <c r="E205" s="193" t="s">
        <v>27</v>
      </c>
      <c r="F205" s="195" t="s">
        <v>985</v>
      </c>
      <c r="G205" s="3" t="s">
        <v>138</v>
      </c>
      <c r="H205" s="193" t="s">
        <v>986</v>
      </c>
      <c r="I205" s="193" t="s">
        <v>138</v>
      </c>
    </row>
    <row r="206" spans="1:9" ht="21.75" customHeight="1" x14ac:dyDescent="0.3">
      <c r="A206" s="194">
        <v>205</v>
      </c>
      <c r="B206" s="193" t="s">
        <v>11</v>
      </c>
      <c r="C206" s="193" t="s">
        <v>160</v>
      </c>
      <c r="D206" s="193" t="s">
        <v>276</v>
      </c>
      <c r="E206" s="193" t="s">
        <v>27</v>
      </c>
      <c r="F206" s="195" t="s">
        <v>994</v>
      </c>
      <c r="G206" s="3" t="s">
        <v>136</v>
      </c>
      <c r="H206" s="193" t="s">
        <v>995</v>
      </c>
      <c r="I206" s="193" t="s">
        <v>140</v>
      </c>
    </row>
    <row r="207" spans="1:9" ht="21.75" customHeight="1" x14ac:dyDescent="0.3">
      <c r="A207" s="194">
        <v>206</v>
      </c>
      <c r="B207" s="193" t="s">
        <v>11</v>
      </c>
      <c r="C207" s="193" t="s">
        <v>160</v>
      </c>
      <c r="D207" s="194" t="s">
        <v>161</v>
      </c>
      <c r="E207" s="193" t="s">
        <v>25</v>
      </c>
      <c r="F207" s="195" t="s">
        <v>395</v>
      </c>
      <c r="G207" s="197" t="s">
        <v>142</v>
      </c>
      <c r="H207" s="194" t="s">
        <v>396</v>
      </c>
      <c r="I207" s="194" t="s">
        <v>138</v>
      </c>
    </row>
    <row r="208" spans="1:9" ht="21.75" customHeight="1" x14ac:dyDescent="0.3">
      <c r="A208" s="194">
        <v>207</v>
      </c>
      <c r="B208" s="193" t="s">
        <v>11</v>
      </c>
      <c r="C208" s="193" t="s">
        <v>160</v>
      </c>
      <c r="D208" s="193" t="s">
        <v>161</v>
      </c>
      <c r="E208" s="193" t="s">
        <v>831</v>
      </c>
      <c r="F208" s="195" t="s">
        <v>829</v>
      </c>
      <c r="G208" s="3" t="s">
        <v>138</v>
      </c>
      <c r="H208" s="193" t="s">
        <v>830</v>
      </c>
      <c r="I208" s="193" t="s">
        <v>140</v>
      </c>
    </row>
    <row r="209" spans="1:9" ht="21.75" customHeight="1" x14ac:dyDescent="0.3">
      <c r="A209" s="194">
        <v>208</v>
      </c>
      <c r="B209" s="193" t="s">
        <v>11</v>
      </c>
      <c r="C209" s="193" t="s">
        <v>160</v>
      </c>
      <c r="D209" s="193" t="s">
        <v>161</v>
      </c>
      <c r="E209" s="193" t="s">
        <v>930</v>
      </c>
      <c r="F209" s="195" t="s">
        <v>924</v>
      </c>
      <c r="G209" s="3" t="s">
        <v>140</v>
      </c>
      <c r="H209" s="193" t="s">
        <v>596</v>
      </c>
      <c r="I209" s="193" t="s">
        <v>138</v>
      </c>
    </row>
    <row r="210" spans="1:9" ht="21.75" customHeight="1" x14ac:dyDescent="0.3">
      <c r="A210" s="194">
        <v>209</v>
      </c>
      <c r="B210" s="193" t="s">
        <v>11</v>
      </c>
      <c r="C210" s="193" t="s">
        <v>160</v>
      </c>
      <c r="D210" s="193" t="s">
        <v>161</v>
      </c>
      <c r="E210" s="193" t="s">
        <v>719</v>
      </c>
      <c r="F210" s="195" t="s">
        <v>1309</v>
      </c>
      <c r="G210" s="193" t="s">
        <v>140</v>
      </c>
      <c r="H210" s="193" t="s">
        <v>1310</v>
      </c>
      <c r="I210" s="193" t="s">
        <v>142</v>
      </c>
    </row>
    <row r="211" spans="1:9" ht="21.75" customHeight="1" x14ac:dyDescent="0.3">
      <c r="A211" s="194">
        <v>210</v>
      </c>
      <c r="B211" s="193" t="s">
        <v>11</v>
      </c>
      <c r="C211" s="193" t="s">
        <v>160</v>
      </c>
      <c r="D211" s="193" t="s">
        <v>161</v>
      </c>
      <c r="E211" s="193" t="s">
        <v>719</v>
      </c>
      <c r="F211" s="195" t="s">
        <v>1311</v>
      </c>
      <c r="G211" s="193" t="s">
        <v>136</v>
      </c>
      <c r="H211" s="193" t="s">
        <v>1312</v>
      </c>
      <c r="I211" s="193" t="s">
        <v>142</v>
      </c>
    </row>
    <row r="212" spans="1:9" ht="21.75" customHeight="1" x14ac:dyDescent="0.3">
      <c r="A212" s="194">
        <v>211</v>
      </c>
      <c r="B212" s="193" t="s">
        <v>11</v>
      </c>
      <c r="C212" s="193" t="s">
        <v>1170</v>
      </c>
      <c r="D212" s="193" t="s">
        <v>1171</v>
      </c>
      <c r="E212" s="193" t="s">
        <v>40</v>
      </c>
      <c r="F212" s="195" t="s">
        <v>658</v>
      </c>
      <c r="G212" s="3" t="s">
        <v>142</v>
      </c>
      <c r="H212" s="193" t="s">
        <v>659</v>
      </c>
      <c r="I212" s="193" t="s">
        <v>140</v>
      </c>
    </row>
    <row r="213" spans="1:9" ht="21.75" customHeight="1" x14ac:dyDescent="0.3">
      <c r="A213" s="194">
        <v>212</v>
      </c>
      <c r="B213" s="193" t="s">
        <v>11</v>
      </c>
      <c r="C213" s="193" t="s">
        <v>160</v>
      </c>
      <c r="D213" s="193" t="s">
        <v>161</v>
      </c>
      <c r="E213" s="193" t="s">
        <v>44</v>
      </c>
      <c r="F213" s="195" t="s">
        <v>673</v>
      </c>
      <c r="G213" s="3" t="s">
        <v>138</v>
      </c>
      <c r="H213" s="193" t="s">
        <v>674</v>
      </c>
      <c r="I213" s="193" t="s">
        <v>136</v>
      </c>
    </row>
    <row r="214" spans="1:9" ht="21.75" customHeight="1" x14ac:dyDescent="0.3">
      <c r="A214" s="194">
        <v>213</v>
      </c>
      <c r="B214" s="193" t="s">
        <v>11</v>
      </c>
      <c r="C214" s="193" t="s">
        <v>160</v>
      </c>
      <c r="D214" s="193" t="s">
        <v>161</v>
      </c>
      <c r="E214" s="193" t="s">
        <v>29</v>
      </c>
      <c r="F214" s="195" t="s">
        <v>1228</v>
      </c>
      <c r="G214" s="193" t="s">
        <v>136</v>
      </c>
      <c r="H214" s="193" t="s">
        <v>1229</v>
      </c>
      <c r="I214" s="193" t="s">
        <v>138</v>
      </c>
    </row>
    <row r="215" spans="1:9" ht="21.75" customHeight="1" x14ac:dyDescent="0.3">
      <c r="A215" s="194">
        <v>214</v>
      </c>
      <c r="B215" s="193" t="s">
        <v>11</v>
      </c>
      <c r="C215" s="193" t="s">
        <v>160</v>
      </c>
      <c r="D215" s="193" t="s">
        <v>161</v>
      </c>
      <c r="E215" s="193" t="s">
        <v>81</v>
      </c>
      <c r="F215" s="195" t="s">
        <v>1190</v>
      </c>
      <c r="G215" s="193" t="s">
        <v>140</v>
      </c>
      <c r="H215" s="193" t="s">
        <v>1191</v>
      </c>
      <c r="I215" s="193" t="s">
        <v>136</v>
      </c>
    </row>
    <row r="216" spans="1:9" ht="21.75" customHeight="1" x14ac:dyDescent="0.3">
      <c r="A216" s="194">
        <v>215</v>
      </c>
      <c r="B216" s="193" t="s">
        <v>11</v>
      </c>
      <c r="C216" s="193" t="s">
        <v>86</v>
      </c>
      <c r="D216" s="193" t="s">
        <v>18</v>
      </c>
      <c r="E216" s="193" t="s">
        <v>287</v>
      </c>
      <c r="F216" s="195" t="s">
        <v>319</v>
      </c>
      <c r="G216" s="3" t="s">
        <v>138</v>
      </c>
      <c r="H216" s="193" t="s">
        <v>320</v>
      </c>
      <c r="I216" s="193" t="s">
        <v>138</v>
      </c>
    </row>
    <row r="217" spans="1:9" ht="21.75" customHeight="1" x14ac:dyDescent="0.3">
      <c r="A217" s="194">
        <v>216</v>
      </c>
      <c r="B217" s="193" t="s">
        <v>11</v>
      </c>
      <c r="C217" s="193" t="s">
        <v>86</v>
      </c>
      <c r="D217" s="193" t="s">
        <v>1338</v>
      </c>
      <c r="E217" s="193" t="s">
        <v>831</v>
      </c>
      <c r="F217" s="195" t="s">
        <v>825</v>
      </c>
      <c r="G217" s="3" t="s">
        <v>140</v>
      </c>
      <c r="H217" s="193" t="s">
        <v>826</v>
      </c>
      <c r="I217" s="193" t="s">
        <v>136</v>
      </c>
    </row>
    <row r="218" spans="1:9" ht="21.75" customHeight="1" x14ac:dyDescent="0.3">
      <c r="A218" s="194">
        <v>217</v>
      </c>
      <c r="B218" s="193" t="s">
        <v>11</v>
      </c>
      <c r="C218" s="193" t="s">
        <v>86</v>
      </c>
      <c r="D218" s="193" t="s">
        <v>18</v>
      </c>
      <c r="E218" s="193" t="s">
        <v>295</v>
      </c>
      <c r="F218" s="195" t="s">
        <v>931</v>
      </c>
      <c r="G218" s="3" t="s">
        <v>146</v>
      </c>
      <c r="H218" s="193" t="s">
        <v>932</v>
      </c>
      <c r="I218" s="193" t="s">
        <v>138</v>
      </c>
    </row>
    <row r="219" spans="1:9" ht="21.75" customHeight="1" x14ac:dyDescent="0.3">
      <c r="A219" s="194">
        <v>218</v>
      </c>
      <c r="B219" s="193" t="s">
        <v>11</v>
      </c>
      <c r="C219" s="193" t="s">
        <v>86</v>
      </c>
      <c r="D219" s="193" t="s">
        <v>18</v>
      </c>
      <c r="E219" s="193" t="s">
        <v>295</v>
      </c>
      <c r="F219" s="195" t="s">
        <v>1307</v>
      </c>
      <c r="G219" s="193" t="s">
        <v>138</v>
      </c>
      <c r="H219" s="193" t="s">
        <v>1308</v>
      </c>
      <c r="I219" s="193" t="s">
        <v>136</v>
      </c>
    </row>
    <row r="220" spans="1:9" ht="21.75" customHeight="1" x14ac:dyDescent="0.3">
      <c r="A220" s="194">
        <v>219</v>
      </c>
      <c r="B220" s="193" t="s">
        <v>11</v>
      </c>
      <c r="C220" s="193" t="s">
        <v>86</v>
      </c>
      <c r="D220" s="193" t="s">
        <v>16</v>
      </c>
      <c r="E220" s="193" t="s">
        <v>279</v>
      </c>
      <c r="F220" s="195" t="s">
        <v>882</v>
      </c>
      <c r="G220" s="3" t="s">
        <v>138</v>
      </c>
      <c r="H220" s="193" t="s">
        <v>883</v>
      </c>
      <c r="I220" s="193" t="s">
        <v>138</v>
      </c>
    </row>
    <row r="221" spans="1:9" ht="21.75" customHeight="1" x14ac:dyDescent="0.3">
      <c r="A221" s="194">
        <v>220</v>
      </c>
      <c r="B221" s="193" t="s">
        <v>11</v>
      </c>
      <c r="C221" s="193" t="s">
        <v>86</v>
      </c>
      <c r="D221" s="193" t="s">
        <v>16</v>
      </c>
      <c r="E221" s="193" t="s">
        <v>23</v>
      </c>
      <c r="F221" s="195" t="s">
        <v>435</v>
      </c>
      <c r="G221" s="3" t="s">
        <v>136</v>
      </c>
      <c r="H221" s="193" t="s">
        <v>436</v>
      </c>
      <c r="I221" s="193" t="s">
        <v>138</v>
      </c>
    </row>
    <row r="222" spans="1:9" ht="21.75" customHeight="1" x14ac:dyDescent="0.3">
      <c r="A222" s="194">
        <v>221</v>
      </c>
      <c r="B222" s="193" t="s">
        <v>11</v>
      </c>
      <c r="C222" s="193" t="s">
        <v>86</v>
      </c>
      <c r="D222" s="193" t="s">
        <v>16</v>
      </c>
      <c r="E222" s="193" t="s">
        <v>784</v>
      </c>
      <c r="F222" s="195" t="s">
        <v>785</v>
      </c>
      <c r="G222" s="3" t="s">
        <v>138</v>
      </c>
      <c r="H222" s="193" t="s">
        <v>786</v>
      </c>
      <c r="I222" s="193" t="s">
        <v>138</v>
      </c>
    </row>
    <row r="223" spans="1:9" ht="21.75" customHeight="1" x14ac:dyDescent="0.3">
      <c r="A223" s="194">
        <v>222</v>
      </c>
      <c r="B223" s="193" t="s">
        <v>11</v>
      </c>
      <c r="C223" s="193" t="s">
        <v>86</v>
      </c>
      <c r="D223" s="193" t="s">
        <v>16</v>
      </c>
      <c r="E223" s="193" t="s">
        <v>1165</v>
      </c>
      <c r="F223" s="195" t="s">
        <v>1166</v>
      </c>
      <c r="G223" s="193" t="s">
        <v>136</v>
      </c>
      <c r="H223" s="193" t="s">
        <v>1167</v>
      </c>
      <c r="I223" s="193" t="s">
        <v>138</v>
      </c>
    </row>
    <row r="224" spans="1:9" ht="21.75" customHeight="1" x14ac:dyDescent="0.3">
      <c r="A224" s="194">
        <v>223</v>
      </c>
      <c r="B224" s="193" t="s">
        <v>11</v>
      </c>
      <c r="C224" s="193" t="s">
        <v>86</v>
      </c>
      <c r="D224" s="193" t="s">
        <v>16</v>
      </c>
      <c r="E224" s="193" t="s">
        <v>27</v>
      </c>
      <c r="F224" s="195" t="s">
        <v>996</v>
      </c>
      <c r="G224" s="3" t="s">
        <v>136</v>
      </c>
      <c r="H224" s="193" t="s">
        <v>997</v>
      </c>
      <c r="I224" s="193" t="s">
        <v>136</v>
      </c>
    </row>
    <row r="225" spans="1:9" ht="21.75" customHeight="1" x14ac:dyDescent="0.3">
      <c r="A225" s="194">
        <v>224</v>
      </c>
      <c r="B225" s="193" t="s">
        <v>11</v>
      </c>
      <c r="C225" s="194" t="s">
        <v>86</v>
      </c>
      <c r="D225" s="193" t="s">
        <v>15</v>
      </c>
      <c r="E225" s="193" t="s">
        <v>772</v>
      </c>
      <c r="F225" s="195" t="s">
        <v>773</v>
      </c>
      <c r="G225" s="3" t="s">
        <v>138</v>
      </c>
      <c r="H225" s="193" t="s">
        <v>774</v>
      </c>
      <c r="I225" s="193" t="s">
        <v>136</v>
      </c>
    </row>
    <row r="226" spans="1:9" ht="21.75" customHeight="1" x14ac:dyDescent="0.3">
      <c r="A226" s="194">
        <v>225</v>
      </c>
      <c r="B226" s="193" t="s">
        <v>11</v>
      </c>
      <c r="C226" s="193" t="s">
        <v>86</v>
      </c>
      <c r="D226" s="193" t="s">
        <v>15</v>
      </c>
      <c r="E226" s="193" t="s">
        <v>179</v>
      </c>
      <c r="F226" s="195" t="s">
        <v>68</v>
      </c>
      <c r="G226" s="3" t="s">
        <v>138</v>
      </c>
      <c r="H226" s="193" t="s">
        <v>67</v>
      </c>
      <c r="I226" s="193" t="s">
        <v>138</v>
      </c>
    </row>
    <row r="227" spans="1:9" ht="21.75" customHeight="1" x14ac:dyDescent="0.3">
      <c r="A227" s="194">
        <v>226</v>
      </c>
      <c r="B227" s="193" t="s">
        <v>11</v>
      </c>
      <c r="C227" s="193" t="s">
        <v>86</v>
      </c>
      <c r="D227" s="193" t="s">
        <v>15</v>
      </c>
      <c r="E227" s="193" t="s">
        <v>1047</v>
      </c>
      <c r="F227" s="195" t="s">
        <v>1043</v>
      </c>
      <c r="G227" s="193" t="s">
        <v>140</v>
      </c>
      <c r="H227" s="193" t="s">
        <v>529</v>
      </c>
      <c r="I227" s="193" t="s">
        <v>140</v>
      </c>
    </row>
    <row r="228" spans="1:9" ht="21.75" customHeight="1" x14ac:dyDescent="0.3">
      <c r="A228" s="194">
        <v>227</v>
      </c>
      <c r="B228" s="193" t="s">
        <v>11</v>
      </c>
      <c r="C228" s="193" t="s">
        <v>86</v>
      </c>
      <c r="D228" s="193" t="s">
        <v>15</v>
      </c>
      <c r="E228" s="193" t="s">
        <v>26</v>
      </c>
      <c r="F228" s="195" t="s">
        <v>184</v>
      </c>
      <c r="G228" s="3" t="s">
        <v>138</v>
      </c>
      <c r="H228" s="193" t="s">
        <v>216</v>
      </c>
      <c r="I228" s="193" t="s">
        <v>138</v>
      </c>
    </row>
    <row r="229" spans="1:9" ht="21.75" customHeight="1" x14ac:dyDescent="0.3">
      <c r="A229" s="194">
        <v>228</v>
      </c>
      <c r="B229" s="193" t="s">
        <v>11</v>
      </c>
      <c r="C229" s="193" t="s">
        <v>86</v>
      </c>
      <c r="D229" s="193" t="s">
        <v>15</v>
      </c>
      <c r="E229" s="193" t="s">
        <v>191</v>
      </c>
      <c r="F229" s="195" t="s">
        <v>1110</v>
      </c>
      <c r="G229" s="193" t="s">
        <v>136</v>
      </c>
      <c r="H229" s="193" t="s">
        <v>1111</v>
      </c>
      <c r="I229" s="193" t="s">
        <v>136</v>
      </c>
    </row>
    <row r="230" spans="1:9" ht="21.75" customHeight="1" x14ac:dyDescent="0.3">
      <c r="A230" s="194">
        <v>229</v>
      </c>
      <c r="B230" s="193" t="s">
        <v>11</v>
      </c>
      <c r="C230" s="193" t="s">
        <v>86</v>
      </c>
      <c r="D230" s="193" t="s">
        <v>15</v>
      </c>
      <c r="E230" s="193" t="s">
        <v>302</v>
      </c>
      <c r="F230" s="195" t="s">
        <v>35</v>
      </c>
      <c r="G230" s="3" t="s">
        <v>142</v>
      </c>
      <c r="H230" s="193" t="s">
        <v>225</v>
      </c>
      <c r="I230" s="193" t="s">
        <v>138</v>
      </c>
    </row>
    <row r="231" spans="1:9" ht="21.75" customHeight="1" x14ac:dyDescent="0.3">
      <c r="A231" s="194">
        <v>230</v>
      </c>
      <c r="B231" s="193" t="s">
        <v>11</v>
      </c>
      <c r="C231" s="193" t="s">
        <v>86</v>
      </c>
      <c r="D231" s="193" t="s">
        <v>15</v>
      </c>
      <c r="E231" s="193" t="s">
        <v>44</v>
      </c>
      <c r="F231" s="195" t="s">
        <v>238</v>
      </c>
      <c r="G231" s="3" t="s">
        <v>136</v>
      </c>
      <c r="H231" s="193" t="s">
        <v>262</v>
      </c>
      <c r="I231" s="193" t="s">
        <v>140</v>
      </c>
    </row>
    <row r="232" spans="1:9" ht="21.75" customHeight="1" x14ac:dyDescent="0.3">
      <c r="A232" s="194">
        <v>231</v>
      </c>
      <c r="B232" s="193" t="s">
        <v>11</v>
      </c>
      <c r="C232" s="193" t="s">
        <v>86</v>
      </c>
      <c r="D232" s="193" t="s">
        <v>13</v>
      </c>
      <c r="E232" s="193" t="s">
        <v>279</v>
      </c>
      <c r="F232" s="195" t="s">
        <v>878</v>
      </c>
      <c r="G232" s="3" t="s">
        <v>138</v>
      </c>
      <c r="H232" s="193" t="s">
        <v>879</v>
      </c>
      <c r="I232" s="193" t="s">
        <v>138</v>
      </c>
    </row>
    <row r="233" spans="1:9" ht="21.75" customHeight="1" x14ac:dyDescent="0.3">
      <c r="A233" s="194">
        <v>232</v>
      </c>
      <c r="B233" s="193" t="s">
        <v>11</v>
      </c>
      <c r="C233" s="193" t="s">
        <v>86</v>
      </c>
      <c r="D233" s="193" t="s">
        <v>13</v>
      </c>
      <c r="E233" s="193" t="s">
        <v>279</v>
      </c>
      <c r="F233" s="195" t="s">
        <v>880</v>
      </c>
      <c r="G233" s="3" t="s">
        <v>138</v>
      </c>
      <c r="H233" s="193" t="s">
        <v>881</v>
      </c>
      <c r="I233" s="193" t="s">
        <v>138</v>
      </c>
    </row>
    <row r="234" spans="1:9" ht="21.75" customHeight="1" x14ac:dyDescent="0.3">
      <c r="A234" s="194">
        <v>233</v>
      </c>
      <c r="B234" s="193" t="s">
        <v>11</v>
      </c>
      <c r="C234" s="194" t="s">
        <v>86</v>
      </c>
      <c r="D234" s="193" t="s">
        <v>13</v>
      </c>
      <c r="E234" s="193" t="s">
        <v>763</v>
      </c>
      <c r="F234" s="195" t="s">
        <v>770</v>
      </c>
      <c r="G234" s="3" t="s">
        <v>138</v>
      </c>
      <c r="H234" s="193" t="s">
        <v>766</v>
      </c>
      <c r="I234" s="193" t="s">
        <v>138</v>
      </c>
    </row>
    <row r="235" spans="1:9" ht="21.75" customHeight="1" x14ac:dyDescent="0.3">
      <c r="A235" s="194">
        <v>234</v>
      </c>
      <c r="B235" s="193" t="s">
        <v>11</v>
      </c>
      <c r="C235" s="194" t="s">
        <v>86</v>
      </c>
      <c r="D235" s="193" t="s">
        <v>13</v>
      </c>
      <c r="E235" s="193" t="s">
        <v>772</v>
      </c>
      <c r="F235" s="195" t="s">
        <v>775</v>
      </c>
      <c r="G235" s="3" t="s">
        <v>138</v>
      </c>
      <c r="H235" s="193" t="s">
        <v>776</v>
      </c>
      <c r="I235" s="193" t="s">
        <v>136</v>
      </c>
    </row>
    <row r="236" spans="1:9" ht="21.75" customHeight="1" x14ac:dyDescent="0.3">
      <c r="A236" s="194">
        <v>235</v>
      </c>
      <c r="B236" s="193" t="s">
        <v>11</v>
      </c>
      <c r="C236" s="194" t="s">
        <v>86</v>
      </c>
      <c r="D236" s="193" t="s">
        <v>13</v>
      </c>
      <c r="E236" s="193" t="s">
        <v>772</v>
      </c>
      <c r="F236" s="195" t="s">
        <v>777</v>
      </c>
      <c r="G236" s="3" t="s">
        <v>138</v>
      </c>
      <c r="H236" s="193" t="s">
        <v>778</v>
      </c>
      <c r="I236" s="193" t="s">
        <v>138</v>
      </c>
    </row>
    <row r="237" spans="1:9" ht="21.75" customHeight="1" x14ac:dyDescent="0.3">
      <c r="A237" s="194">
        <v>236</v>
      </c>
      <c r="B237" s="193" t="s">
        <v>11</v>
      </c>
      <c r="C237" s="193" t="s">
        <v>86</v>
      </c>
      <c r="D237" s="193" t="s">
        <v>13</v>
      </c>
      <c r="E237" s="193" t="s">
        <v>282</v>
      </c>
      <c r="F237" s="195" t="s">
        <v>1292</v>
      </c>
      <c r="G237" s="193" t="s">
        <v>138</v>
      </c>
      <c r="H237" s="193" t="s">
        <v>1293</v>
      </c>
      <c r="I237" s="193" t="s">
        <v>138</v>
      </c>
    </row>
    <row r="238" spans="1:9" ht="21.75" customHeight="1" x14ac:dyDescent="0.3">
      <c r="A238" s="194">
        <v>237</v>
      </c>
      <c r="B238" s="193" t="s">
        <v>11</v>
      </c>
      <c r="C238" s="193" t="s">
        <v>86</v>
      </c>
      <c r="D238" s="193" t="s">
        <v>13</v>
      </c>
      <c r="E238" s="193" t="s">
        <v>812</v>
      </c>
      <c r="F238" s="195" t="s">
        <v>521</v>
      </c>
      <c r="G238" s="3" t="s">
        <v>136</v>
      </c>
      <c r="H238" s="193" t="s">
        <v>802</v>
      </c>
      <c r="I238" s="193" t="s">
        <v>138</v>
      </c>
    </row>
    <row r="239" spans="1:9" ht="21.75" customHeight="1" x14ac:dyDescent="0.3">
      <c r="A239" s="194">
        <v>238</v>
      </c>
      <c r="B239" s="193" t="s">
        <v>11</v>
      </c>
      <c r="C239" s="193" t="s">
        <v>86</v>
      </c>
      <c r="D239" s="193" t="s">
        <v>13</v>
      </c>
      <c r="E239" s="193" t="s">
        <v>243</v>
      </c>
      <c r="F239" s="195" t="s">
        <v>490</v>
      </c>
      <c r="G239" s="3" t="s">
        <v>138</v>
      </c>
      <c r="H239" s="193" t="s">
        <v>491</v>
      </c>
      <c r="I239" s="193" t="s">
        <v>138</v>
      </c>
    </row>
    <row r="240" spans="1:9" ht="21.75" customHeight="1" x14ac:dyDescent="0.3">
      <c r="A240" s="194">
        <v>239</v>
      </c>
      <c r="B240" s="193" t="s">
        <v>11</v>
      </c>
      <c r="C240" s="193" t="s">
        <v>86</v>
      </c>
      <c r="D240" s="193" t="s">
        <v>13</v>
      </c>
      <c r="E240" s="193" t="s">
        <v>831</v>
      </c>
      <c r="F240" s="195" t="s">
        <v>827</v>
      </c>
      <c r="G240" s="3" t="s">
        <v>138</v>
      </c>
      <c r="H240" s="193" t="s">
        <v>828</v>
      </c>
      <c r="I240" s="193" t="s">
        <v>136</v>
      </c>
    </row>
    <row r="241" spans="1:9" ht="21.75" customHeight="1" x14ac:dyDescent="0.3">
      <c r="A241" s="194">
        <v>240</v>
      </c>
      <c r="B241" s="193" t="s">
        <v>11</v>
      </c>
      <c r="C241" s="193" t="s">
        <v>86</v>
      </c>
      <c r="D241" s="193" t="s">
        <v>13</v>
      </c>
      <c r="E241" s="193" t="s">
        <v>295</v>
      </c>
      <c r="F241" s="195" t="s">
        <v>933</v>
      </c>
      <c r="G241" s="3" t="s">
        <v>138</v>
      </c>
      <c r="H241" s="193" t="s">
        <v>934</v>
      </c>
      <c r="I241" s="193" t="s">
        <v>136</v>
      </c>
    </row>
    <row r="242" spans="1:9" ht="21.75" customHeight="1" x14ac:dyDescent="0.3">
      <c r="A242" s="194">
        <v>241</v>
      </c>
      <c r="B242" s="193" t="s">
        <v>11</v>
      </c>
      <c r="C242" s="193" t="s">
        <v>86</v>
      </c>
      <c r="D242" s="193" t="s">
        <v>13</v>
      </c>
      <c r="E242" s="193" t="s">
        <v>295</v>
      </c>
      <c r="F242" s="195" t="s">
        <v>935</v>
      </c>
      <c r="G242" s="3" t="s">
        <v>140</v>
      </c>
      <c r="H242" s="193" t="s">
        <v>936</v>
      </c>
      <c r="I242" s="193" t="s">
        <v>136</v>
      </c>
    </row>
    <row r="243" spans="1:9" ht="21.75" customHeight="1" x14ac:dyDescent="0.3">
      <c r="A243" s="194">
        <v>242</v>
      </c>
      <c r="B243" s="193" t="s">
        <v>11</v>
      </c>
      <c r="C243" s="193" t="s">
        <v>86</v>
      </c>
      <c r="D243" s="193" t="s">
        <v>13</v>
      </c>
      <c r="E243" s="193" t="s">
        <v>295</v>
      </c>
      <c r="F243" s="195" t="s">
        <v>937</v>
      </c>
      <c r="G243" s="3" t="s">
        <v>138</v>
      </c>
      <c r="H243" s="193" t="s">
        <v>938</v>
      </c>
      <c r="I243" s="193" t="s">
        <v>140</v>
      </c>
    </row>
    <row r="244" spans="1:9" ht="21.75" customHeight="1" x14ac:dyDescent="0.3">
      <c r="A244" s="194">
        <v>243</v>
      </c>
      <c r="B244" s="193" t="s">
        <v>11</v>
      </c>
      <c r="C244" s="193" t="s">
        <v>86</v>
      </c>
      <c r="D244" s="194" t="s">
        <v>13</v>
      </c>
      <c r="E244" s="193" t="s">
        <v>181</v>
      </c>
      <c r="F244" s="195" t="s">
        <v>501</v>
      </c>
      <c r="G244" s="197" t="s">
        <v>138</v>
      </c>
      <c r="H244" s="194" t="s">
        <v>502</v>
      </c>
      <c r="I244" s="194" t="s">
        <v>142</v>
      </c>
    </row>
    <row r="245" spans="1:9" ht="21.75" customHeight="1" x14ac:dyDescent="0.3">
      <c r="A245" s="194">
        <v>244</v>
      </c>
      <c r="B245" s="193" t="s">
        <v>11</v>
      </c>
      <c r="C245" s="193" t="s">
        <v>86</v>
      </c>
      <c r="D245" s="193" t="s">
        <v>13</v>
      </c>
      <c r="E245" s="193" t="s">
        <v>1176</v>
      </c>
      <c r="F245" s="195" t="s">
        <v>1177</v>
      </c>
      <c r="G245" s="193" t="s">
        <v>142</v>
      </c>
      <c r="H245" s="193" t="s">
        <v>1178</v>
      </c>
      <c r="I245" s="193" t="s">
        <v>140</v>
      </c>
    </row>
    <row r="246" spans="1:9" ht="21.75" customHeight="1" x14ac:dyDescent="0.3">
      <c r="A246" s="194">
        <v>245</v>
      </c>
      <c r="B246" s="193" t="s">
        <v>11</v>
      </c>
      <c r="C246" s="193" t="s">
        <v>86</v>
      </c>
      <c r="D246" s="193" t="s">
        <v>13</v>
      </c>
      <c r="E246" s="193" t="s">
        <v>62</v>
      </c>
      <c r="F246" s="195" t="s">
        <v>190</v>
      </c>
      <c r="G246" s="3" t="s">
        <v>136</v>
      </c>
      <c r="H246" s="193" t="s">
        <v>222</v>
      </c>
      <c r="I246" s="193" t="s">
        <v>136</v>
      </c>
    </row>
    <row r="247" spans="1:9" ht="21.75" customHeight="1" x14ac:dyDescent="0.3">
      <c r="A247" s="194">
        <v>246</v>
      </c>
      <c r="B247" s="193" t="s">
        <v>11</v>
      </c>
      <c r="C247" s="193" t="s">
        <v>86</v>
      </c>
      <c r="D247" s="193" t="s">
        <v>13</v>
      </c>
      <c r="E247" s="193" t="s">
        <v>69</v>
      </c>
      <c r="F247" s="195" t="s">
        <v>519</v>
      </c>
      <c r="G247" s="3" t="s">
        <v>138</v>
      </c>
      <c r="H247" s="193" t="s">
        <v>520</v>
      </c>
      <c r="I247" s="193" t="s">
        <v>138</v>
      </c>
    </row>
    <row r="248" spans="1:9" ht="21.75" customHeight="1" x14ac:dyDescent="0.3">
      <c r="A248" s="194">
        <v>247</v>
      </c>
      <c r="B248" s="193" t="s">
        <v>11</v>
      </c>
      <c r="C248" s="193" t="s">
        <v>86</v>
      </c>
      <c r="D248" s="194" t="s">
        <v>13</v>
      </c>
      <c r="E248" s="193" t="s">
        <v>69</v>
      </c>
      <c r="F248" s="195" t="s">
        <v>521</v>
      </c>
      <c r="G248" s="197" t="s">
        <v>136</v>
      </c>
      <c r="H248" s="194" t="s">
        <v>522</v>
      </c>
      <c r="I248" s="194" t="s">
        <v>136</v>
      </c>
    </row>
    <row r="249" spans="1:9" ht="21.75" customHeight="1" x14ac:dyDescent="0.3">
      <c r="A249" s="194">
        <v>248</v>
      </c>
      <c r="B249" s="193" t="s">
        <v>11</v>
      </c>
      <c r="C249" s="193" t="s">
        <v>86</v>
      </c>
      <c r="D249" s="193" t="s">
        <v>13</v>
      </c>
      <c r="E249" s="193" t="s">
        <v>79</v>
      </c>
      <c r="F249" s="195" t="s">
        <v>1063</v>
      </c>
      <c r="G249" s="193" t="s">
        <v>138</v>
      </c>
      <c r="H249" s="193" t="s">
        <v>1064</v>
      </c>
      <c r="I249" s="193" t="s">
        <v>140</v>
      </c>
    </row>
    <row r="250" spans="1:9" ht="21.75" customHeight="1" x14ac:dyDescent="0.3">
      <c r="A250" s="194">
        <v>249</v>
      </c>
      <c r="B250" s="193" t="s">
        <v>11</v>
      </c>
      <c r="C250" s="193" t="s">
        <v>86</v>
      </c>
      <c r="D250" s="193" t="s">
        <v>13</v>
      </c>
      <c r="E250" s="193" t="s">
        <v>79</v>
      </c>
      <c r="F250" s="195" t="s">
        <v>1065</v>
      </c>
      <c r="G250" s="193" t="s">
        <v>138</v>
      </c>
      <c r="H250" s="193" t="s">
        <v>1066</v>
      </c>
      <c r="I250" s="193" t="s">
        <v>138</v>
      </c>
    </row>
    <row r="251" spans="1:9" ht="21.75" customHeight="1" x14ac:dyDescent="0.3">
      <c r="A251" s="194">
        <v>250</v>
      </c>
      <c r="B251" s="193" t="s">
        <v>11</v>
      </c>
      <c r="C251" s="193" t="s">
        <v>86</v>
      </c>
      <c r="D251" s="193" t="s">
        <v>13</v>
      </c>
      <c r="E251" s="193" t="s">
        <v>79</v>
      </c>
      <c r="F251" s="195" t="s">
        <v>1083</v>
      </c>
      <c r="G251" s="193" t="s">
        <v>136</v>
      </c>
      <c r="H251" s="193" t="s">
        <v>1085</v>
      </c>
      <c r="I251" s="193" t="s">
        <v>136</v>
      </c>
    </row>
    <row r="252" spans="1:9" ht="21.75" customHeight="1" x14ac:dyDescent="0.3">
      <c r="A252" s="194">
        <v>251</v>
      </c>
      <c r="B252" s="193" t="s">
        <v>11</v>
      </c>
      <c r="C252" s="193" t="s">
        <v>86</v>
      </c>
      <c r="D252" s="193" t="s">
        <v>13</v>
      </c>
      <c r="E252" s="193" t="s">
        <v>20</v>
      </c>
      <c r="F252" s="195" t="s">
        <v>545</v>
      </c>
      <c r="G252" s="3" t="s">
        <v>142</v>
      </c>
      <c r="H252" s="193" t="s">
        <v>546</v>
      </c>
      <c r="I252" s="193" t="s">
        <v>140</v>
      </c>
    </row>
    <row r="253" spans="1:9" ht="21.75" customHeight="1" x14ac:dyDescent="0.3">
      <c r="A253" s="194">
        <v>252</v>
      </c>
      <c r="B253" s="193" t="s">
        <v>11</v>
      </c>
      <c r="C253" s="193" t="s">
        <v>86</v>
      </c>
      <c r="D253" s="193" t="s">
        <v>13</v>
      </c>
      <c r="E253" s="193" t="s">
        <v>198</v>
      </c>
      <c r="F253" s="195" t="s">
        <v>199</v>
      </c>
      <c r="G253" s="3" t="s">
        <v>138</v>
      </c>
      <c r="H253" s="193" t="s">
        <v>227</v>
      </c>
      <c r="I253" s="193" t="s">
        <v>136</v>
      </c>
    </row>
    <row r="254" spans="1:9" ht="21.75" customHeight="1" x14ac:dyDescent="0.3">
      <c r="A254" s="194">
        <v>253</v>
      </c>
      <c r="B254" s="193" t="s">
        <v>11</v>
      </c>
      <c r="C254" s="193" t="s">
        <v>86</v>
      </c>
      <c r="D254" s="193" t="s">
        <v>13</v>
      </c>
      <c r="E254" s="193" t="s">
        <v>44</v>
      </c>
      <c r="F254" s="195" t="s">
        <v>675</v>
      </c>
      <c r="G254" s="3" t="s">
        <v>138</v>
      </c>
      <c r="H254" s="193" t="s">
        <v>676</v>
      </c>
      <c r="I254" s="193" t="s">
        <v>140</v>
      </c>
    </row>
    <row r="255" spans="1:9" ht="21.75" customHeight="1" x14ac:dyDescent="0.3">
      <c r="A255" s="194">
        <v>254</v>
      </c>
      <c r="B255" s="193" t="s">
        <v>11</v>
      </c>
      <c r="C255" s="193" t="s">
        <v>86</v>
      </c>
      <c r="D255" s="194" t="s">
        <v>13</v>
      </c>
      <c r="E255" s="193" t="s">
        <v>44</v>
      </c>
      <c r="F255" s="195" t="s">
        <v>677</v>
      </c>
      <c r="G255" s="197" t="s">
        <v>138</v>
      </c>
      <c r="H255" s="194" t="s">
        <v>678</v>
      </c>
      <c r="I255" s="194" t="s">
        <v>140</v>
      </c>
    </row>
    <row r="256" spans="1:9" ht="21.75" customHeight="1" x14ac:dyDescent="0.3">
      <c r="A256" s="194">
        <v>255</v>
      </c>
      <c r="B256" s="193" t="s">
        <v>11</v>
      </c>
      <c r="C256" s="193" t="s">
        <v>86</v>
      </c>
      <c r="D256" s="193" t="s">
        <v>13</v>
      </c>
      <c r="E256" s="193" t="s">
        <v>81</v>
      </c>
      <c r="F256" s="195" t="s">
        <v>1187</v>
      </c>
      <c r="G256" s="193" t="s">
        <v>136</v>
      </c>
      <c r="H256" s="193" t="s">
        <v>1188</v>
      </c>
      <c r="I256" s="193" t="s">
        <v>138</v>
      </c>
    </row>
    <row r="257" spans="1:9" ht="21.75" customHeight="1" x14ac:dyDescent="0.3">
      <c r="A257" s="194">
        <v>256</v>
      </c>
      <c r="B257" s="193" t="s">
        <v>11</v>
      </c>
      <c r="C257" s="193" t="s">
        <v>86</v>
      </c>
      <c r="D257" s="193" t="s">
        <v>276</v>
      </c>
      <c r="E257" s="193" t="s">
        <v>930</v>
      </c>
      <c r="F257" s="195" t="s">
        <v>912</v>
      </c>
      <c r="G257" s="3" t="s">
        <v>140</v>
      </c>
      <c r="H257" s="193" t="s">
        <v>913</v>
      </c>
      <c r="I257" s="193" t="s">
        <v>138</v>
      </c>
    </row>
    <row r="258" spans="1:9" ht="21.75" customHeight="1" x14ac:dyDescent="0.3">
      <c r="A258" s="194">
        <v>257</v>
      </c>
      <c r="B258" s="193" t="s">
        <v>11</v>
      </c>
      <c r="C258" s="193" t="s">
        <v>86</v>
      </c>
      <c r="D258" s="193" t="s">
        <v>276</v>
      </c>
      <c r="E258" s="193" t="s">
        <v>79</v>
      </c>
      <c r="F258" s="195" t="s">
        <v>1067</v>
      </c>
      <c r="G258" s="193" t="s">
        <v>138</v>
      </c>
      <c r="H258" s="193" t="s">
        <v>1068</v>
      </c>
      <c r="I258" s="193" t="s">
        <v>136</v>
      </c>
    </row>
    <row r="259" spans="1:9" ht="21.75" customHeight="1" x14ac:dyDescent="0.3">
      <c r="A259" s="194">
        <v>258</v>
      </c>
      <c r="B259" s="193" t="s">
        <v>11</v>
      </c>
      <c r="C259" s="193" t="s">
        <v>86</v>
      </c>
      <c r="D259" s="193" t="s">
        <v>276</v>
      </c>
      <c r="E259" s="193" t="s">
        <v>79</v>
      </c>
      <c r="F259" s="195" t="s">
        <v>1069</v>
      </c>
      <c r="G259" s="193" t="s">
        <v>138</v>
      </c>
      <c r="H259" s="193" t="s">
        <v>1070</v>
      </c>
      <c r="I259" s="193" t="s">
        <v>136</v>
      </c>
    </row>
    <row r="260" spans="1:9" ht="21.75" customHeight="1" x14ac:dyDescent="0.3">
      <c r="A260" s="194">
        <v>259</v>
      </c>
      <c r="B260" s="193" t="s">
        <v>11</v>
      </c>
      <c r="C260" s="193" t="s">
        <v>86</v>
      </c>
      <c r="D260" s="193" t="s">
        <v>276</v>
      </c>
      <c r="E260" s="193" t="s">
        <v>79</v>
      </c>
      <c r="F260" s="195" t="s">
        <v>1071</v>
      </c>
      <c r="G260" s="193" t="s">
        <v>138</v>
      </c>
      <c r="H260" s="193" t="s">
        <v>1072</v>
      </c>
      <c r="I260" s="193" t="s">
        <v>136</v>
      </c>
    </row>
    <row r="261" spans="1:9" ht="21.75" customHeight="1" x14ac:dyDescent="0.3">
      <c r="A261" s="194">
        <v>260</v>
      </c>
      <c r="B261" s="193" t="s">
        <v>11</v>
      </c>
      <c r="C261" s="193" t="s">
        <v>86</v>
      </c>
      <c r="D261" s="193" t="s">
        <v>276</v>
      </c>
      <c r="E261" s="193" t="s">
        <v>27</v>
      </c>
      <c r="F261" s="195" t="s">
        <v>976</v>
      </c>
      <c r="G261" s="3" t="s">
        <v>142</v>
      </c>
      <c r="H261" s="193" t="s">
        <v>977</v>
      </c>
      <c r="I261" s="193" t="s">
        <v>1164</v>
      </c>
    </row>
    <row r="262" spans="1:9" ht="21.75" customHeight="1" x14ac:dyDescent="0.3">
      <c r="A262" s="194">
        <v>261</v>
      </c>
      <c r="B262" s="193" t="s">
        <v>11</v>
      </c>
      <c r="C262" s="193" t="s">
        <v>86</v>
      </c>
      <c r="D262" s="193" t="s">
        <v>276</v>
      </c>
      <c r="E262" s="193" t="s">
        <v>27</v>
      </c>
      <c r="F262" s="195" t="s">
        <v>978</v>
      </c>
      <c r="G262" s="3" t="s">
        <v>138</v>
      </c>
      <c r="H262" s="193" t="s">
        <v>979</v>
      </c>
      <c r="I262" s="193" t="s">
        <v>138</v>
      </c>
    </row>
    <row r="263" spans="1:9" ht="21.75" customHeight="1" x14ac:dyDescent="0.3">
      <c r="A263" s="194">
        <v>262</v>
      </c>
      <c r="B263" s="193" t="s">
        <v>11</v>
      </c>
      <c r="C263" s="193" t="s">
        <v>86</v>
      </c>
      <c r="D263" s="193" t="s">
        <v>276</v>
      </c>
      <c r="E263" s="193" t="s">
        <v>27</v>
      </c>
      <c r="F263" s="195" t="s">
        <v>989</v>
      </c>
      <c r="G263" s="3" t="s">
        <v>142</v>
      </c>
      <c r="H263" s="193" t="s">
        <v>990</v>
      </c>
      <c r="I263" s="193" t="s">
        <v>138</v>
      </c>
    </row>
    <row r="264" spans="1:9" ht="21.75" customHeight="1" x14ac:dyDescent="0.3">
      <c r="A264" s="194">
        <v>263</v>
      </c>
      <c r="B264" s="193" t="s">
        <v>11</v>
      </c>
      <c r="C264" s="193" t="s">
        <v>86</v>
      </c>
      <c r="D264" s="193" t="s">
        <v>276</v>
      </c>
      <c r="E264" s="193" t="s">
        <v>27</v>
      </c>
      <c r="F264" s="195" t="s">
        <v>1294</v>
      </c>
      <c r="G264" s="193" t="s">
        <v>140</v>
      </c>
      <c r="H264" s="193" t="s">
        <v>1295</v>
      </c>
      <c r="I264" s="193" t="s">
        <v>138</v>
      </c>
    </row>
    <row r="265" spans="1:9" ht="21.75" customHeight="1" x14ac:dyDescent="0.3">
      <c r="A265" s="194">
        <v>264</v>
      </c>
      <c r="B265" s="193" t="s">
        <v>11</v>
      </c>
      <c r="C265" s="193" t="s">
        <v>86</v>
      </c>
      <c r="D265" s="193" t="s">
        <v>276</v>
      </c>
      <c r="E265" s="193" t="s">
        <v>27</v>
      </c>
      <c r="F265" s="195" t="s">
        <v>1298</v>
      </c>
      <c r="G265" s="193" t="s">
        <v>138</v>
      </c>
      <c r="H265" s="193" t="s">
        <v>1301</v>
      </c>
      <c r="I265" s="193" t="s">
        <v>136</v>
      </c>
    </row>
    <row r="266" spans="1:9" ht="21.75" customHeight="1" x14ac:dyDescent="0.3">
      <c r="A266" s="194">
        <v>265</v>
      </c>
      <c r="B266" s="193" t="s">
        <v>11</v>
      </c>
      <c r="C266" s="193" t="s">
        <v>1103</v>
      </c>
      <c r="D266" s="193" t="s">
        <v>1104</v>
      </c>
      <c r="E266" s="193" t="s">
        <v>1105</v>
      </c>
      <c r="F266" s="195" t="s">
        <v>1106</v>
      </c>
      <c r="G266" s="3" t="s">
        <v>1108</v>
      </c>
      <c r="H266" s="193" t="s">
        <v>1107</v>
      </c>
      <c r="I266" s="193" t="s">
        <v>1109</v>
      </c>
    </row>
    <row r="267" spans="1:9" ht="21.75" customHeight="1" x14ac:dyDescent="0.3">
      <c r="A267" s="194">
        <v>266</v>
      </c>
      <c r="B267" s="193" t="s">
        <v>11</v>
      </c>
      <c r="C267" s="193" t="s">
        <v>86</v>
      </c>
      <c r="D267" s="193" t="s">
        <v>276</v>
      </c>
      <c r="E267" s="193" t="s">
        <v>44</v>
      </c>
      <c r="F267" s="195" t="s">
        <v>679</v>
      </c>
      <c r="G267" s="3" t="s">
        <v>140</v>
      </c>
      <c r="H267" s="193" t="s">
        <v>680</v>
      </c>
      <c r="I267" s="193" t="s">
        <v>138</v>
      </c>
    </row>
    <row r="268" spans="1:9" ht="21.75" customHeight="1" x14ac:dyDescent="0.3">
      <c r="A268" s="194">
        <v>267</v>
      </c>
      <c r="B268" s="193" t="s">
        <v>11</v>
      </c>
      <c r="C268" s="193" t="s">
        <v>86</v>
      </c>
      <c r="D268" s="193" t="s">
        <v>276</v>
      </c>
      <c r="E268" s="193" t="s">
        <v>81</v>
      </c>
      <c r="F268" s="195" t="s">
        <v>1185</v>
      </c>
      <c r="G268" s="193" t="s">
        <v>138</v>
      </c>
      <c r="H268" s="193" t="s">
        <v>1186</v>
      </c>
      <c r="I268" s="193" t="s">
        <v>138</v>
      </c>
    </row>
    <row r="269" spans="1:9" ht="21.75" customHeight="1" x14ac:dyDescent="0.3">
      <c r="A269" s="194">
        <v>268</v>
      </c>
      <c r="B269" s="193" t="s">
        <v>11</v>
      </c>
      <c r="C269" s="193" t="s">
        <v>86</v>
      </c>
      <c r="D269" s="193" t="s">
        <v>276</v>
      </c>
      <c r="E269" s="193" t="s">
        <v>81</v>
      </c>
      <c r="F269" s="195" t="s">
        <v>1192</v>
      </c>
      <c r="G269" s="193" t="s">
        <v>138</v>
      </c>
      <c r="H269" s="193" t="s">
        <v>1193</v>
      </c>
      <c r="I269" s="193" t="s">
        <v>136</v>
      </c>
    </row>
    <row r="270" spans="1:9" ht="21.75" customHeight="1" x14ac:dyDescent="0.3">
      <c r="A270" s="194">
        <v>269</v>
      </c>
      <c r="B270" s="193" t="s">
        <v>11</v>
      </c>
      <c r="C270" s="193" t="s">
        <v>86</v>
      </c>
      <c r="D270" s="193" t="s">
        <v>161</v>
      </c>
      <c r="E270" s="193" t="s">
        <v>279</v>
      </c>
      <c r="F270" s="195" t="s">
        <v>876</v>
      </c>
      <c r="G270" s="3" t="s">
        <v>138</v>
      </c>
      <c r="H270" s="193" t="s">
        <v>877</v>
      </c>
      <c r="I270" s="193" t="s">
        <v>138</v>
      </c>
    </row>
    <row r="271" spans="1:9" ht="21.75" customHeight="1" x14ac:dyDescent="0.3">
      <c r="A271" s="194">
        <v>270</v>
      </c>
      <c r="B271" s="193" t="s">
        <v>11</v>
      </c>
      <c r="C271" s="193" t="s">
        <v>86</v>
      </c>
      <c r="D271" s="193" t="s">
        <v>161</v>
      </c>
      <c r="E271" s="193" t="s">
        <v>27</v>
      </c>
      <c r="F271" s="195" t="s">
        <v>981</v>
      </c>
      <c r="G271" s="3" t="s">
        <v>138</v>
      </c>
      <c r="H271" s="193" t="s">
        <v>982</v>
      </c>
      <c r="I271" s="193" t="s">
        <v>138</v>
      </c>
    </row>
    <row r="272" spans="1:9" ht="21.75" customHeight="1" x14ac:dyDescent="0.3">
      <c r="A272" s="194">
        <v>271</v>
      </c>
      <c r="B272" s="193" t="s">
        <v>11</v>
      </c>
      <c r="C272" s="193" t="s">
        <v>86</v>
      </c>
      <c r="D272" s="193" t="s">
        <v>161</v>
      </c>
      <c r="E272" s="193" t="s">
        <v>27</v>
      </c>
      <c r="F272" s="195" t="s">
        <v>1296</v>
      </c>
      <c r="G272" s="193" t="s">
        <v>138</v>
      </c>
      <c r="H272" s="193" t="s">
        <v>1297</v>
      </c>
      <c r="I272" s="193" t="s">
        <v>140</v>
      </c>
    </row>
    <row r="273" spans="1:9" ht="21.75" customHeight="1" x14ac:dyDescent="0.3">
      <c r="A273" s="194">
        <v>272</v>
      </c>
      <c r="B273" s="193" t="s">
        <v>11</v>
      </c>
      <c r="C273" s="193" t="s">
        <v>86</v>
      </c>
      <c r="D273" s="193" t="s">
        <v>161</v>
      </c>
      <c r="E273" s="193" t="s">
        <v>29</v>
      </c>
      <c r="F273" s="195" t="s">
        <v>246</v>
      </c>
      <c r="G273" s="3" t="s">
        <v>138</v>
      </c>
      <c r="H273" s="193" t="s">
        <v>268</v>
      </c>
      <c r="I273" s="193" t="s">
        <v>142</v>
      </c>
    </row>
    <row r="274" spans="1:9" ht="21.75" customHeight="1" x14ac:dyDescent="0.3">
      <c r="A274" s="194">
        <v>273</v>
      </c>
      <c r="B274" s="193" t="s">
        <v>11</v>
      </c>
      <c r="C274" s="193" t="s">
        <v>88</v>
      </c>
      <c r="D274" s="193" t="s">
        <v>15</v>
      </c>
      <c r="E274" s="193" t="s">
        <v>312</v>
      </c>
      <c r="F274" s="195" t="s">
        <v>711</v>
      </c>
      <c r="G274" s="3" t="s">
        <v>138</v>
      </c>
      <c r="H274" s="193" t="s">
        <v>712</v>
      </c>
      <c r="I274" s="193" t="s">
        <v>138</v>
      </c>
    </row>
    <row r="275" spans="1:9" ht="21.75" customHeight="1" x14ac:dyDescent="0.3">
      <c r="A275" s="194">
        <v>274</v>
      </c>
      <c r="B275" s="193" t="s">
        <v>11</v>
      </c>
      <c r="C275" s="193" t="s">
        <v>88</v>
      </c>
      <c r="D275" s="193" t="s">
        <v>13</v>
      </c>
      <c r="E275" s="193" t="s">
        <v>295</v>
      </c>
      <c r="F275" s="195" t="s">
        <v>497</v>
      </c>
      <c r="G275" s="3" t="s">
        <v>136</v>
      </c>
      <c r="H275" s="193" t="s">
        <v>498</v>
      </c>
      <c r="I275" s="193" t="s">
        <v>138</v>
      </c>
    </row>
    <row r="276" spans="1:9" ht="21.75" customHeight="1" x14ac:dyDescent="0.3">
      <c r="A276" s="194">
        <v>275</v>
      </c>
      <c r="B276" s="193" t="s">
        <v>11</v>
      </c>
      <c r="C276" s="193" t="s">
        <v>88</v>
      </c>
      <c r="D276" s="193" t="s">
        <v>13</v>
      </c>
      <c r="E276" s="193" t="s">
        <v>298</v>
      </c>
      <c r="F276" s="195" t="s">
        <v>511</v>
      </c>
      <c r="G276" s="3" t="s">
        <v>138</v>
      </c>
      <c r="H276" s="193" t="s">
        <v>512</v>
      </c>
      <c r="I276" s="193" t="s">
        <v>136</v>
      </c>
    </row>
    <row r="277" spans="1:9" ht="21.75" customHeight="1" x14ac:dyDescent="0.3">
      <c r="A277" s="194">
        <v>276</v>
      </c>
      <c r="B277" s="193" t="s">
        <v>11</v>
      </c>
      <c r="C277" s="193" t="s">
        <v>88</v>
      </c>
      <c r="D277" s="193" t="s">
        <v>13</v>
      </c>
      <c r="E277" s="193" t="s">
        <v>27</v>
      </c>
      <c r="F277" s="195" t="s">
        <v>526</v>
      </c>
      <c r="G277" s="3" t="s">
        <v>136</v>
      </c>
      <c r="H277" s="193" t="s">
        <v>974</v>
      </c>
      <c r="I277" s="193" t="s">
        <v>136</v>
      </c>
    </row>
    <row r="278" spans="1:9" ht="21.75" customHeight="1" x14ac:dyDescent="0.3">
      <c r="A278" s="194">
        <v>277</v>
      </c>
      <c r="B278" s="193" t="s">
        <v>1339</v>
      </c>
      <c r="C278" s="193" t="s">
        <v>1340</v>
      </c>
      <c r="D278" s="193" t="s">
        <v>1341</v>
      </c>
      <c r="E278" s="193" t="s">
        <v>1364</v>
      </c>
      <c r="F278" s="195" t="s">
        <v>1358</v>
      </c>
      <c r="G278" s="3" t="s">
        <v>1387</v>
      </c>
      <c r="H278" s="193" t="s">
        <v>1361</v>
      </c>
      <c r="I278" s="193" t="s">
        <v>1388</v>
      </c>
    </row>
    <row r="279" spans="1:9" ht="21.75" customHeight="1" x14ac:dyDescent="0.3">
      <c r="A279" s="194">
        <v>278</v>
      </c>
      <c r="B279" s="193" t="s">
        <v>1339</v>
      </c>
      <c r="C279" s="193" t="s">
        <v>1340</v>
      </c>
      <c r="D279" s="193" t="s">
        <v>1341</v>
      </c>
      <c r="E279" s="193" t="s">
        <v>1363</v>
      </c>
      <c r="F279" s="195" t="s">
        <v>1357</v>
      </c>
      <c r="G279" s="3" t="s">
        <v>1388</v>
      </c>
      <c r="H279" s="193" t="s">
        <v>1360</v>
      </c>
      <c r="I279" s="193" t="s">
        <v>1388</v>
      </c>
    </row>
    <row r="280" spans="1:9" ht="21.75" customHeight="1" x14ac:dyDescent="0.3">
      <c r="A280" s="194">
        <v>279</v>
      </c>
      <c r="B280" s="193" t="s">
        <v>1339</v>
      </c>
      <c r="C280" s="193" t="s">
        <v>1340</v>
      </c>
      <c r="D280" s="193" t="s">
        <v>1341</v>
      </c>
      <c r="E280" s="193" t="s">
        <v>1362</v>
      </c>
      <c r="F280" s="195" t="s">
        <v>1353</v>
      </c>
      <c r="G280" s="3" t="s">
        <v>1392</v>
      </c>
      <c r="H280" s="3" t="s">
        <v>1354</v>
      </c>
      <c r="I280" s="193" t="s">
        <v>1392</v>
      </c>
    </row>
    <row r="281" spans="1:9" ht="21.75" customHeight="1" x14ac:dyDescent="0.3">
      <c r="A281" s="194">
        <v>280</v>
      </c>
      <c r="B281" s="193" t="s">
        <v>1339</v>
      </c>
      <c r="C281" s="193" t="s">
        <v>1340</v>
      </c>
      <c r="D281" s="193" t="s">
        <v>1341</v>
      </c>
      <c r="E281" s="193" t="s">
        <v>1365</v>
      </c>
      <c r="F281" s="195" t="s">
        <v>1366</v>
      </c>
      <c r="G281" s="3" t="s">
        <v>1392</v>
      </c>
      <c r="H281" s="3" t="s">
        <v>1367</v>
      </c>
      <c r="I281" s="193" t="s">
        <v>1392</v>
      </c>
    </row>
    <row r="282" spans="1:9" ht="21.75" customHeight="1" x14ac:dyDescent="0.3">
      <c r="A282" s="194">
        <v>281</v>
      </c>
      <c r="B282" s="193" t="s">
        <v>1339</v>
      </c>
      <c r="C282" s="193" t="s">
        <v>1340</v>
      </c>
      <c r="D282" s="193" t="s">
        <v>1341</v>
      </c>
      <c r="E282" s="193" t="s">
        <v>1355</v>
      </c>
      <c r="F282" s="195" t="s">
        <v>1356</v>
      </c>
      <c r="G282" s="3" t="s">
        <v>1392</v>
      </c>
      <c r="H282" s="193" t="s">
        <v>1359</v>
      </c>
      <c r="I282" s="193" t="s">
        <v>1392</v>
      </c>
    </row>
    <row r="283" spans="1:9" ht="21.75" customHeight="1" x14ac:dyDescent="0.3">
      <c r="A283" s="194">
        <v>282</v>
      </c>
      <c r="B283" s="193" t="s">
        <v>1339</v>
      </c>
      <c r="C283" s="193" t="s">
        <v>1340</v>
      </c>
      <c r="D283" s="193" t="s">
        <v>1341</v>
      </c>
      <c r="E283" s="193" t="s">
        <v>1342</v>
      </c>
      <c r="F283" s="195" t="s">
        <v>1343</v>
      </c>
      <c r="G283" s="3" t="s">
        <v>1391</v>
      </c>
      <c r="H283" s="193" t="s">
        <v>1344</v>
      </c>
      <c r="I283" s="193" t="s">
        <v>1388</v>
      </c>
    </row>
    <row r="284" spans="1:9" ht="21.75" customHeight="1" x14ac:dyDescent="0.3">
      <c r="A284" s="194">
        <v>283</v>
      </c>
      <c r="B284" s="193" t="s">
        <v>1339</v>
      </c>
      <c r="C284" s="193" t="s">
        <v>1340</v>
      </c>
      <c r="D284" s="193" t="s">
        <v>1341</v>
      </c>
      <c r="E284" s="193" t="s">
        <v>1342</v>
      </c>
      <c r="F284" s="195" t="s">
        <v>1345</v>
      </c>
      <c r="G284" s="3" t="s">
        <v>1388</v>
      </c>
      <c r="H284" s="193" t="s">
        <v>1346</v>
      </c>
      <c r="I284" s="193" t="s">
        <v>1392</v>
      </c>
    </row>
    <row r="285" spans="1:9" ht="21.75" customHeight="1" x14ac:dyDescent="0.3">
      <c r="A285" s="194">
        <v>284</v>
      </c>
      <c r="B285" s="193" t="s">
        <v>1339</v>
      </c>
      <c r="C285" s="193" t="s">
        <v>1340</v>
      </c>
      <c r="D285" s="193" t="s">
        <v>1341</v>
      </c>
      <c r="E285" s="193" t="s">
        <v>1342</v>
      </c>
      <c r="F285" s="195" t="s">
        <v>1347</v>
      </c>
      <c r="G285" s="3" t="s">
        <v>1392</v>
      </c>
      <c r="H285" s="193" t="s">
        <v>1348</v>
      </c>
      <c r="I285" s="193" t="s">
        <v>1392</v>
      </c>
    </row>
    <row r="286" spans="1:9" ht="21.75" customHeight="1" x14ac:dyDescent="0.3">
      <c r="A286" s="194">
        <v>285</v>
      </c>
      <c r="B286" s="193" t="s">
        <v>1339</v>
      </c>
      <c r="C286" s="193" t="s">
        <v>1340</v>
      </c>
      <c r="D286" s="193" t="s">
        <v>1341</v>
      </c>
      <c r="E286" s="193" t="s">
        <v>1342</v>
      </c>
      <c r="F286" s="195" t="s">
        <v>1349</v>
      </c>
      <c r="G286" s="3" t="s">
        <v>1388</v>
      </c>
      <c r="H286" s="193" t="s">
        <v>1351</v>
      </c>
      <c r="I286" s="193" t="s">
        <v>1392</v>
      </c>
    </row>
    <row r="287" spans="1:9" ht="21.75" customHeight="1" x14ac:dyDescent="0.3">
      <c r="A287" s="194">
        <v>286</v>
      </c>
      <c r="B287" s="193" t="s">
        <v>1339</v>
      </c>
      <c r="C287" s="193" t="s">
        <v>1340</v>
      </c>
      <c r="D287" s="193" t="s">
        <v>1341</v>
      </c>
      <c r="E287" s="193" t="s">
        <v>1342</v>
      </c>
      <c r="F287" s="195" t="s">
        <v>1350</v>
      </c>
      <c r="G287" s="3" t="s">
        <v>1388</v>
      </c>
      <c r="H287" s="193" t="s">
        <v>1352</v>
      </c>
      <c r="I287" s="193" t="s">
        <v>1391</v>
      </c>
    </row>
    <row r="288" spans="1:9" ht="21.75" customHeight="1" x14ac:dyDescent="0.3">
      <c r="A288" s="194">
        <v>287</v>
      </c>
      <c r="B288" s="193" t="s">
        <v>1</v>
      </c>
      <c r="C288" s="193" t="s">
        <v>159</v>
      </c>
      <c r="D288" s="193" t="s">
        <v>16</v>
      </c>
      <c r="E288" s="193" t="s">
        <v>23</v>
      </c>
      <c r="F288" s="195" t="s">
        <v>437</v>
      </c>
      <c r="G288" s="3" t="s">
        <v>144</v>
      </c>
      <c r="H288" s="193" t="s">
        <v>438</v>
      </c>
      <c r="I288" s="193" t="s">
        <v>136</v>
      </c>
    </row>
    <row r="289" spans="1:9" ht="21.75" customHeight="1" x14ac:dyDescent="0.3">
      <c r="A289" s="194">
        <v>288</v>
      </c>
      <c r="B289" s="193" t="s">
        <v>1</v>
      </c>
      <c r="C289" s="193" t="s">
        <v>159</v>
      </c>
      <c r="D289" s="193" t="s">
        <v>16</v>
      </c>
      <c r="E289" s="193" t="s">
        <v>23</v>
      </c>
      <c r="F289" s="195" t="s">
        <v>439</v>
      </c>
      <c r="G289" s="3" t="s">
        <v>148</v>
      </c>
      <c r="H289" s="193" t="s">
        <v>440</v>
      </c>
      <c r="I289" s="193" t="s">
        <v>148</v>
      </c>
    </row>
    <row r="290" spans="1:9" ht="21.75" customHeight="1" x14ac:dyDescent="0.3">
      <c r="A290" s="194">
        <v>289</v>
      </c>
      <c r="B290" s="193" t="s">
        <v>1</v>
      </c>
      <c r="C290" s="4" t="s">
        <v>159</v>
      </c>
      <c r="D290" s="4" t="s">
        <v>16</v>
      </c>
      <c r="E290" s="4" t="s">
        <v>1266</v>
      </c>
      <c r="F290" s="4" t="s">
        <v>742</v>
      </c>
      <c r="G290" s="4" t="s">
        <v>1195</v>
      </c>
      <c r="H290" s="4" t="s">
        <v>743</v>
      </c>
      <c r="I290" s="4" t="s">
        <v>146</v>
      </c>
    </row>
    <row r="291" spans="1:9" ht="21.75" customHeight="1" x14ac:dyDescent="0.3">
      <c r="A291" s="194">
        <v>290</v>
      </c>
      <c r="B291" s="193" t="s">
        <v>1</v>
      </c>
      <c r="C291" s="193" t="s">
        <v>159</v>
      </c>
      <c r="D291" s="193" t="s">
        <v>16</v>
      </c>
      <c r="E291" s="193" t="s">
        <v>27</v>
      </c>
      <c r="F291" s="195" t="s">
        <v>962</v>
      </c>
      <c r="G291" s="3" t="s">
        <v>144</v>
      </c>
      <c r="H291" s="193" t="s">
        <v>963</v>
      </c>
      <c r="I291" s="193" t="s">
        <v>144</v>
      </c>
    </row>
    <row r="292" spans="1:9" ht="21.75" customHeight="1" x14ac:dyDescent="0.3">
      <c r="A292" s="194">
        <v>291</v>
      </c>
      <c r="B292" s="193" t="s">
        <v>1</v>
      </c>
      <c r="C292" s="193" t="s">
        <v>159</v>
      </c>
      <c r="D292" s="193" t="s">
        <v>16</v>
      </c>
      <c r="E292" s="193" t="s">
        <v>59</v>
      </c>
      <c r="F292" s="195" t="s">
        <v>60</v>
      </c>
      <c r="G292" s="3" t="s">
        <v>138</v>
      </c>
      <c r="H292" s="193" t="s">
        <v>228</v>
      </c>
      <c r="I292" s="193" t="s">
        <v>142</v>
      </c>
    </row>
    <row r="293" spans="1:9" ht="21.75" customHeight="1" x14ac:dyDescent="0.3">
      <c r="A293" s="194">
        <v>292</v>
      </c>
      <c r="B293" s="193" t="s">
        <v>1</v>
      </c>
      <c r="C293" s="193" t="s">
        <v>159</v>
      </c>
      <c r="D293" s="193" t="s">
        <v>1009</v>
      </c>
      <c r="E293" s="193" t="s">
        <v>1010</v>
      </c>
      <c r="F293" s="195" t="s">
        <v>1012</v>
      </c>
      <c r="G293" s="3" t="s">
        <v>1016</v>
      </c>
      <c r="H293" s="193" t="s">
        <v>1019</v>
      </c>
      <c r="I293" s="193" t="s">
        <v>1020</v>
      </c>
    </row>
    <row r="294" spans="1:9" ht="21.75" customHeight="1" x14ac:dyDescent="0.3">
      <c r="A294" s="194">
        <v>293</v>
      </c>
      <c r="B294" s="193" t="s">
        <v>1</v>
      </c>
      <c r="C294" s="193" t="s">
        <v>159</v>
      </c>
      <c r="D294" s="193" t="s">
        <v>15</v>
      </c>
      <c r="E294" s="193" t="s">
        <v>23</v>
      </c>
      <c r="F294" s="195" t="s">
        <v>441</v>
      </c>
      <c r="G294" s="3" t="s">
        <v>146</v>
      </c>
      <c r="H294" s="193" t="s">
        <v>442</v>
      </c>
      <c r="I294" s="193" t="s">
        <v>138</v>
      </c>
    </row>
    <row r="295" spans="1:9" ht="21.75" customHeight="1" x14ac:dyDescent="0.3">
      <c r="A295" s="194">
        <v>294</v>
      </c>
      <c r="B295" s="193" t="s">
        <v>1</v>
      </c>
      <c r="C295" s="193" t="s">
        <v>159</v>
      </c>
      <c r="D295" s="193" t="s">
        <v>15</v>
      </c>
      <c r="E295" s="193" t="s">
        <v>23</v>
      </c>
      <c r="F295" s="195" t="s">
        <v>443</v>
      </c>
      <c r="G295" s="3" t="s">
        <v>138</v>
      </c>
      <c r="H295" s="193" t="s">
        <v>444</v>
      </c>
      <c r="I295" s="193" t="s">
        <v>148</v>
      </c>
    </row>
    <row r="296" spans="1:9" ht="21.75" customHeight="1" x14ac:dyDescent="0.3">
      <c r="A296" s="194">
        <v>295</v>
      </c>
      <c r="B296" s="193" t="s">
        <v>1</v>
      </c>
      <c r="C296" s="193" t="s">
        <v>159</v>
      </c>
      <c r="D296" s="193" t="s">
        <v>15</v>
      </c>
      <c r="E296" s="193" t="s">
        <v>294</v>
      </c>
      <c r="F296" s="195" t="s">
        <v>495</v>
      </c>
      <c r="G296" s="3" t="s">
        <v>150</v>
      </c>
      <c r="H296" s="193" t="s">
        <v>496</v>
      </c>
      <c r="I296" s="193" t="s">
        <v>148</v>
      </c>
    </row>
    <row r="297" spans="1:9" ht="21.75" customHeight="1" x14ac:dyDescent="0.3">
      <c r="A297" s="194">
        <v>296</v>
      </c>
      <c r="B297" s="193" t="s">
        <v>1</v>
      </c>
      <c r="C297" s="193" t="s">
        <v>159</v>
      </c>
      <c r="D297" s="193" t="s">
        <v>15</v>
      </c>
      <c r="E297" s="193" t="s">
        <v>303</v>
      </c>
      <c r="F297" s="195" t="s">
        <v>609</v>
      </c>
      <c r="G297" s="3" t="s">
        <v>148</v>
      </c>
      <c r="H297" s="193" t="s">
        <v>610</v>
      </c>
      <c r="I297" s="193" t="s">
        <v>146</v>
      </c>
    </row>
    <row r="298" spans="1:9" ht="21.75" customHeight="1" x14ac:dyDescent="0.3">
      <c r="A298" s="194">
        <v>297</v>
      </c>
      <c r="B298" s="193" t="s">
        <v>1</v>
      </c>
      <c r="C298" s="193" t="s">
        <v>159</v>
      </c>
      <c r="D298" s="193" t="s">
        <v>15</v>
      </c>
      <c r="E298" s="193" t="s">
        <v>307</v>
      </c>
      <c r="F298" s="195" t="s">
        <v>648</v>
      </c>
      <c r="G298" s="3" t="s">
        <v>144</v>
      </c>
      <c r="H298" s="193" t="s">
        <v>649</v>
      </c>
      <c r="I298" s="193" t="s">
        <v>136</v>
      </c>
    </row>
    <row r="299" spans="1:9" ht="21.75" customHeight="1" x14ac:dyDescent="0.3">
      <c r="A299" s="194">
        <v>298</v>
      </c>
      <c r="B299" s="193" t="s">
        <v>1</v>
      </c>
      <c r="C299" s="193" t="s">
        <v>159</v>
      </c>
      <c r="D299" s="193" t="s">
        <v>15</v>
      </c>
      <c r="E299" s="193" t="s">
        <v>59</v>
      </c>
      <c r="F299" s="195" t="s">
        <v>61</v>
      </c>
      <c r="G299" s="3" t="s">
        <v>138</v>
      </c>
      <c r="H299" s="193" t="s">
        <v>229</v>
      </c>
      <c r="I299" s="193" t="s">
        <v>150</v>
      </c>
    </row>
    <row r="300" spans="1:9" ht="21.75" customHeight="1" x14ac:dyDescent="0.3">
      <c r="A300" s="194">
        <v>299</v>
      </c>
      <c r="B300" s="193" t="s">
        <v>1</v>
      </c>
      <c r="C300" s="193" t="s">
        <v>159</v>
      </c>
      <c r="D300" s="193" t="s">
        <v>15</v>
      </c>
      <c r="E300" s="193" t="s">
        <v>81</v>
      </c>
      <c r="F300" s="195" t="s">
        <v>64</v>
      </c>
      <c r="G300" s="3" t="s">
        <v>144</v>
      </c>
      <c r="H300" s="193" t="s">
        <v>24</v>
      </c>
      <c r="I300" s="193" t="s">
        <v>144</v>
      </c>
    </row>
    <row r="301" spans="1:9" ht="21.75" customHeight="1" x14ac:dyDescent="0.3">
      <c r="A301" s="194">
        <v>300</v>
      </c>
      <c r="B301" s="193" t="s">
        <v>1</v>
      </c>
      <c r="C301" s="193" t="s">
        <v>159</v>
      </c>
      <c r="D301" s="193" t="s">
        <v>13</v>
      </c>
      <c r="E301" s="193" t="s">
        <v>48</v>
      </c>
      <c r="F301" s="195" t="s">
        <v>51</v>
      </c>
      <c r="G301" s="3" t="s">
        <v>146</v>
      </c>
      <c r="H301" s="193" t="s">
        <v>205</v>
      </c>
      <c r="I301" s="193" t="s">
        <v>148</v>
      </c>
    </row>
    <row r="302" spans="1:9" ht="21.75" customHeight="1" x14ac:dyDescent="0.3">
      <c r="A302" s="194">
        <v>301</v>
      </c>
      <c r="B302" s="193" t="s">
        <v>1</v>
      </c>
      <c r="C302" s="193" t="s">
        <v>159</v>
      </c>
      <c r="D302" s="193" t="s">
        <v>13</v>
      </c>
      <c r="E302" s="193" t="s">
        <v>1331</v>
      </c>
      <c r="F302" s="195" t="s">
        <v>1327</v>
      </c>
      <c r="G302" s="193" t="s">
        <v>146</v>
      </c>
      <c r="H302" s="193" t="s">
        <v>1328</v>
      </c>
      <c r="I302" s="193" t="s">
        <v>146</v>
      </c>
    </row>
    <row r="303" spans="1:9" ht="21.75" customHeight="1" x14ac:dyDescent="0.3">
      <c r="A303" s="194">
        <v>302</v>
      </c>
      <c r="B303" s="193" t="s">
        <v>1</v>
      </c>
      <c r="C303" s="193" t="s">
        <v>159</v>
      </c>
      <c r="D303" s="193" t="s">
        <v>13</v>
      </c>
      <c r="E303" s="193" t="s">
        <v>252</v>
      </c>
      <c r="F303" s="195" t="s">
        <v>254</v>
      </c>
      <c r="G303" s="3" t="s">
        <v>1134</v>
      </c>
      <c r="H303" s="193" t="s">
        <v>274</v>
      </c>
      <c r="I303" s="193" t="s">
        <v>1173</v>
      </c>
    </row>
    <row r="304" spans="1:9" ht="21.75" customHeight="1" x14ac:dyDescent="0.3">
      <c r="A304" s="194">
        <v>303</v>
      </c>
      <c r="B304" s="193" t="s">
        <v>1</v>
      </c>
      <c r="C304" s="193" t="s">
        <v>159</v>
      </c>
      <c r="D304" s="193" t="s">
        <v>13</v>
      </c>
      <c r="E304" s="193" t="s">
        <v>167</v>
      </c>
      <c r="F304" s="195" t="s">
        <v>168</v>
      </c>
      <c r="G304" s="3" t="s">
        <v>146</v>
      </c>
      <c r="H304" s="193" t="s">
        <v>45</v>
      </c>
      <c r="I304" s="193" t="s">
        <v>146</v>
      </c>
    </row>
    <row r="305" spans="1:9" ht="21.75" customHeight="1" x14ac:dyDescent="0.3">
      <c r="A305" s="194">
        <v>304</v>
      </c>
      <c r="B305" s="193" t="s">
        <v>1</v>
      </c>
      <c r="C305" s="193" t="s">
        <v>159</v>
      </c>
      <c r="D305" s="193" t="s">
        <v>13</v>
      </c>
      <c r="E305" s="193" t="s">
        <v>169</v>
      </c>
      <c r="F305" s="195" t="s">
        <v>58</v>
      </c>
      <c r="G305" s="3" t="s">
        <v>144</v>
      </c>
      <c r="H305" s="193" t="s">
        <v>209</v>
      </c>
      <c r="I305" s="193" t="s">
        <v>148</v>
      </c>
    </row>
    <row r="306" spans="1:9" ht="21.75" customHeight="1" x14ac:dyDescent="0.3">
      <c r="A306" s="194">
        <v>305</v>
      </c>
      <c r="B306" s="193" t="s">
        <v>1</v>
      </c>
      <c r="C306" s="193" t="s">
        <v>159</v>
      </c>
      <c r="D306" s="193" t="s">
        <v>13</v>
      </c>
      <c r="E306" s="193" t="s">
        <v>174</v>
      </c>
      <c r="F306" s="195" t="s">
        <v>176</v>
      </c>
      <c r="G306" s="3" t="s">
        <v>148</v>
      </c>
      <c r="H306" s="193" t="s">
        <v>211</v>
      </c>
      <c r="I306" s="193" t="s">
        <v>148</v>
      </c>
    </row>
    <row r="307" spans="1:9" ht="21.75" customHeight="1" x14ac:dyDescent="0.3">
      <c r="A307" s="194">
        <v>306</v>
      </c>
      <c r="B307" s="193" t="s">
        <v>1</v>
      </c>
      <c r="C307" s="193" t="s">
        <v>159</v>
      </c>
      <c r="D307" s="194" t="s">
        <v>13</v>
      </c>
      <c r="E307" s="193" t="s">
        <v>34</v>
      </c>
      <c r="F307" s="195" t="s">
        <v>358</v>
      </c>
      <c r="G307" s="197" t="s">
        <v>148</v>
      </c>
      <c r="H307" s="194" t="s">
        <v>359</v>
      </c>
      <c r="I307" s="194" t="s">
        <v>148</v>
      </c>
    </row>
    <row r="308" spans="1:9" ht="21.75" customHeight="1" x14ac:dyDescent="0.3">
      <c r="A308" s="194">
        <v>307</v>
      </c>
      <c r="B308" s="193" t="s">
        <v>1</v>
      </c>
      <c r="C308" s="193" t="s">
        <v>159</v>
      </c>
      <c r="D308" s="193" t="s">
        <v>13</v>
      </c>
      <c r="E308" s="193" t="s">
        <v>34</v>
      </c>
      <c r="F308" s="195" t="s">
        <v>360</v>
      </c>
      <c r="G308" s="3" t="s">
        <v>148</v>
      </c>
      <c r="H308" s="193" t="s">
        <v>361</v>
      </c>
      <c r="I308" s="193" t="s">
        <v>138</v>
      </c>
    </row>
    <row r="309" spans="1:9" ht="21.75" customHeight="1" x14ac:dyDescent="0.3">
      <c r="A309" s="194">
        <v>308</v>
      </c>
      <c r="B309" s="193" t="s">
        <v>1</v>
      </c>
      <c r="C309" s="193" t="s">
        <v>159</v>
      </c>
      <c r="D309" s="193" t="s">
        <v>13</v>
      </c>
      <c r="E309" s="193" t="s">
        <v>34</v>
      </c>
      <c r="F309" s="195" t="s">
        <v>362</v>
      </c>
      <c r="G309" s="3" t="s">
        <v>146</v>
      </c>
      <c r="H309" s="193" t="s">
        <v>363</v>
      </c>
      <c r="I309" s="193" t="s">
        <v>144</v>
      </c>
    </row>
    <row r="310" spans="1:9" ht="21.75" customHeight="1" x14ac:dyDescent="0.3">
      <c r="A310" s="194">
        <v>309</v>
      </c>
      <c r="B310" s="193" t="s">
        <v>1</v>
      </c>
      <c r="C310" s="193" t="s">
        <v>159</v>
      </c>
      <c r="D310" s="193" t="s">
        <v>13</v>
      </c>
      <c r="E310" s="193" t="s">
        <v>23</v>
      </c>
      <c r="F310" s="195" t="s">
        <v>409</v>
      </c>
      <c r="G310" s="3" t="s">
        <v>140</v>
      </c>
      <c r="H310" s="193" t="s">
        <v>410</v>
      </c>
      <c r="I310" s="193" t="s">
        <v>140</v>
      </c>
    </row>
    <row r="311" spans="1:9" ht="21.75" customHeight="1" x14ac:dyDescent="0.3">
      <c r="A311" s="194">
        <v>310</v>
      </c>
      <c r="B311" s="193" t="s">
        <v>1</v>
      </c>
      <c r="C311" s="193" t="s">
        <v>159</v>
      </c>
      <c r="D311" s="193" t="s">
        <v>13</v>
      </c>
      <c r="E311" s="193" t="s">
        <v>23</v>
      </c>
      <c r="F311" s="195" t="s">
        <v>445</v>
      </c>
      <c r="G311" s="3" t="s">
        <v>144</v>
      </c>
      <c r="H311" s="193" t="s">
        <v>446</v>
      </c>
      <c r="I311" s="193" t="s">
        <v>146</v>
      </c>
    </row>
    <row r="312" spans="1:9" ht="21.75" customHeight="1" x14ac:dyDescent="0.3">
      <c r="A312" s="194">
        <v>311</v>
      </c>
      <c r="B312" s="193" t="s">
        <v>1</v>
      </c>
      <c r="C312" s="193" t="s">
        <v>159</v>
      </c>
      <c r="D312" s="193" t="s">
        <v>13</v>
      </c>
      <c r="E312" s="193" t="s">
        <v>23</v>
      </c>
      <c r="F312" s="195" t="s">
        <v>447</v>
      </c>
      <c r="G312" s="3" t="s">
        <v>146</v>
      </c>
      <c r="H312" s="193" t="s">
        <v>448</v>
      </c>
      <c r="I312" s="193" t="s">
        <v>144</v>
      </c>
    </row>
    <row r="313" spans="1:9" ht="21.75" customHeight="1" x14ac:dyDescent="0.3">
      <c r="A313" s="194">
        <v>312</v>
      </c>
      <c r="B313" s="193" t="s">
        <v>1</v>
      </c>
      <c r="C313" s="193" t="s">
        <v>159</v>
      </c>
      <c r="D313" s="193" t="s">
        <v>13</v>
      </c>
      <c r="E313" s="193" t="s">
        <v>23</v>
      </c>
      <c r="F313" s="195" t="s">
        <v>449</v>
      </c>
      <c r="G313" s="3" t="s">
        <v>146</v>
      </c>
      <c r="H313" s="193" t="s">
        <v>450</v>
      </c>
      <c r="I313" s="193" t="s">
        <v>136</v>
      </c>
    </row>
    <row r="314" spans="1:9" ht="21.75" customHeight="1" x14ac:dyDescent="0.3">
      <c r="A314" s="194">
        <v>313</v>
      </c>
      <c r="B314" s="193" t="s">
        <v>1</v>
      </c>
      <c r="C314" s="193" t="s">
        <v>159</v>
      </c>
      <c r="D314" s="193" t="s">
        <v>13</v>
      </c>
      <c r="E314" s="193" t="s">
        <v>23</v>
      </c>
      <c r="F314" s="195" t="s">
        <v>451</v>
      </c>
      <c r="G314" s="3" t="s">
        <v>146</v>
      </c>
      <c r="H314" s="193" t="s">
        <v>452</v>
      </c>
      <c r="I314" s="193" t="s">
        <v>146</v>
      </c>
    </row>
    <row r="315" spans="1:9" ht="21.75" customHeight="1" x14ac:dyDescent="0.3">
      <c r="A315" s="194">
        <v>314</v>
      </c>
      <c r="B315" s="193" t="s">
        <v>1</v>
      </c>
      <c r="C315" s="193" t="s">
        <v>159</v>
      </c>
      <c r="D315" s="193" t="s">
        <v>13</v>
      </c>
      <c r="E315" s="193" t="s">
        <v>23</v>
      </c>
      <c r="F315" s="195" t="s">
        <v>479</v>
      </c>
      <c r="G315" s="3" t="s">
        <v>136</v>
      </c>
      <c r="H315" s="193" t="s">
        <v>1135</v>
      </c>
      <c r="I315" s="193" t="s">
        <v>146</v>
      </c>
    </row>
    <row r="316" spans="1:9" ht="21.75" customHeight="1" x14ac:dyDescent="0.3">
      <c r="A316" s="194">
        <v>315</v>
      </c>
      <c r="B316" s="193" t="s">
        <v>1</v>
      </c>
      <c r="C316" s="193" t="s">
        <v>159</v>
      </c>
      <c r="D316" s="193" t="s">
        <v>13</v>
      </c>
      <c r="E316" s="193" t="s">
        <v>293</v>
      </c>
      <c r="F316" s="195" t="s">
        <v>492</v>
      </c>
      <c r="G316" s="3" t="s">
        <v>146</v>
      </c>
      <c r="H316" s="193" t="s">
        <v>493</v>
      </c>
      <c r="I316" s="193" t="s">
        <v>146</v>
      </c>
    </row>
    <row r="317" spans="1:9" ht="21.75" customHeight="1" x14ac:dyDescent="0.3">
      <c r="A317" s="194">
        <v>316</v>
      </c>
      <c r="B317" s="193" t="s">
        <v>1</v>
      </c>
      <c r="C317" s="193" t="s">
        <v>159</v>
      </c>
      <c r="D317" s="193" t="s">
        <v>13</v>
      </c>
      <c r="E317" s="193" t="s">
        <v>284</v>
      </c>
      <c r="F317" s="195" t="s">
        <v>894</v>
      </c>
      <c r="G317" s="3" t="s">
        <v>144</v>
      </c>
      <c r="H317" s="193" t="s">
        <v>895</v>
      </c>
      <c r="I317" s="193" t="s">
        <v>144</v>
      </c>
    </row>
    <row r="318" spans="1:9" ht="21.75" customHeight="1" x14ac:dyDescent="0.3">
      <c r="A318" s="194">
        <v>317</v>
      </c>
      <c r="B318" s="193" t="s">
        <v>1</v>
      </c>
      <c r="C318" s="193" t="s">
        <v>159</v>
      </c>
      <c r="D318" s="194" t="s">
        <v>13</v>
      </c>
      <c r="E318" s="193" t="s">
        <v>301</v>
      </c>
      <c r="F318" s="195" t="s">
        <v>556</v>
      </c>
      <c r="G318" s="197" t="s">
        <v>148</v>
      </c>
      <c r="H318" s="194" t="s">
        <v>557</v>
      </c>
      <c r="I318" s="194" t="s">
        <v>150</v>
      </c>
    </row>
    <row r="319" spans="1:9" ht="21.75" customHeight="1" x14ac:dyDescent="0.3">
      <c r="A319" s="194">
        <v>318</v>
      </c>
      <c r="B319" s="193" t="s">
        <v>1</v>
      </c>
      <c r="C319" s="193" t="s">
        <v>159</v>
      </c>
      <c r="D319" s="193" t="s">
        <v>13</v>
      </c>
      <c r="E319" s="193" t="s">
        <v>301</v>
      </c>
      <c r="F319" s="195" t="s">
        <v>558</v>
      </c>
      <c r="G319" s="3" t="s">
        <v>148</v>
      </c>
      <c r="H319" s="193" t="s">
        <v>559</v>
      </c>
      <c r="I319" s="193" t="s">
        <v>144</v>
      </c>
    </row>
    <row r="320" spans="1:9" ht="21.75" customHeight="1" x14ac:dyDescent="0.3">
      <c r="A320" s="194">
        <v>319</v>
      </c>
      <c r="B320" s="193" t="s">
        <v>1</v>
      </c>
      <c r="C320" s="193" t="s">
        <v>159</v>
      </c>
      <c r="D320" s="193" t="s">
        <v>13</v>
      </c>
      <c r="E320" s="193" t="s">
        <v>39</v>
      </c>
      <c r="F320" s="195" t="s">
        <v>563</v>
      </c>
      <c r="G320" s="3" t="s">
        <v>148</v>
      </c>
      <c r="H320" s="193" t="s">
        <v>564</v>
      </c>
      <c r="I320" s="193" t="s">
        <v>148</v>
      </c>
    </row>
    <row r="321" spans="1:9" ht="21.75" customHeight="1" x14ac:dyDescent="0.3">
      <c r="A321" s="194">
        <v>320</v>
      </c>
      <c r="B321" s="193" t="s">
        <v>1</v>
      </c>
      <c r="C321" s="193" t="s">
        <v>159</v>
      </c>
      <c r="D321" s="193" t="s">
        <v>13</v>
      </c>
      <c r="E321" s="193" t="s">
        <v>303</v>
      </c>
      <c r="F321" s="195" t="s">
        <v>611</v>
      </c>
      <c r="G321" s="3" t="s">
        <v>146</v>
      </c>
      <c r="H321" s="193" t="s">
        <v>612</v>
      </c>
      <c r="I321" s="193" t="s">
        <v>146</v>
      </c>
    </row>
    <row r="322" spans="1:9" ht="21.75" customHeight="1" x14ac:dyDescent="0.3">
      <c r="A322" s="194">
        <v>321</v>
      </c>
      <c r="B322" s="193" t="s">
        <v>1</v>
      </c>
      <c r="C322" s="193" t="s">
        <v>159</v>
      </c>
      <c r="D322" s="194" t="s">
        <v>13</v>
      </c>
      <c r="E322" s="193" t="s">
        <v>303</v>
      </c>
      <c r="F322" s="195" t="s">
        <v>613</v>
      </c>
      <c r="G322" s="197" t="s">
        <v>148</v>
      </c>
      <c r="H322" s="194" t="s">
        <v>614</v>
      </c>
      <c r="I322" s="194" t="s">
        <v>146</v>
      </c>
    </row>
    <row r="323" spans="1:9" ht="21.75" customHeight="1" x14ac:dyDescent="0.3">
      <c r="A323" s="194">
        <v>322</v>
      </c>
      <c r="B323" s="193" t="s">
        <v>1</v>
      </c>
      <c r="C323" s="193" t="s">
        <v>159</v>
      </c>
      <c r="D323" s="193" t="s">
        <v>13</v>
      </c>
      <c r="E323" s="193" t="s">
        <v>303</v>
      </c>
      <c r="F323" s="195" t="s">
        <v>615</v>
      </c>
      <c r="G323" s="3" t="s">
        <v>138</v>
      </c>
      <c r="H323" s="193" t="s">
        <v>616</v>
      </c>
      <c r="I323" s="193" t="s">
        <v>146</v>
      </c>
    </row>
    <row r="324" spans="1:9" ht="21.75" customHeight="1" x14ac:dyDescent="0.3">
      <c r="A324" s="194">
        <v>323</v>
      </c>
      <c r="B324" s="193" t="s">
        <v>1</v>
      </c>
      <c r="C324" s="193" t="s">
        <v>159</v>
      </c>
      <c r="D324" s="193" t="s">
        <v>13</v>
      </c>
      <c r="E324" s="193" t="s">
        <v>303</v>
      </c>
      <c r="F324" s="195" t="s">
        <v>617</v>
      </c>
      <c r="G324" s="3" t="s">
        <v>150</v>
      </c>
      <c r="H324" s="193" t="s">
        <v>618</v>
      </c>
      <c r="I324" s="193" t="s">
        <v>150</v>
      </c>
    </row>
    <row r="325" spans="1:9" ht="21.75" customHeight="1" x14ac:dyDescent="0.3">
      <c r="A325" s="194">
        <v>324</v>
      </c>
      <c r="B325" s="193" t="s">
        <v>1</v>
      </c>
      <c r="C325" s="193" t="s">
        <v>159</v>
      </c>
      <c r="D325" s="193" t="s">
        <v>13</v>
      </c>
      <c r="E325" s="193" t="s">
        <v>306</v>
      </c>
      <c r="F325" s="195" t="s">
        <v>645</v>
      </c>
      <c r="G325" s="3" t="s">
        <v>146</v>
      </c>
      <c r="H325" s="193" t="s">
        <v>613</v>
      </c>
      <c r="I325" s="193" t="s">
        <v>146</v>
      </c>
    </row>
    <row r="326" spans="1:9" ht="21.75" customHeight="1" x14ac:dyDescent="0.3">
      <c r="A326" s="194">
        <v>325</v>
      </c>
      <c r="B326" s="193" t="s">
        <v>1</v>
      </c>
      <c r="C326" s="193" t="s">
        <v>159</v>
      </c>
      <c r="D326" s="193" t="s">
        <v>13</v>
      </c>
      <c r="E326" s="193" t="s">
        <v>306</v>
      </c>
      <c r="F326" s="195" t="s">
        <v>646</v>
      </c>
      <c r="G326" s="3" t="s">
        <v>144</v>
      </c>
      <c r="H326" s="193" t="s">
        <v>647</v>
      </c>
      <c r="I326" s="193" t="s">
        <v>144</v>
      </c>
    </row>
    <row r="327" spans="1:9" ht="21.75" customHeight="1" x14ac:dyDescent="0.3">
      <c r="A327" s="194">
        <v>326</v>
      </c>
      <c r="B327" s="193" t="s">
        <v>1</v>
      </c>
      <c r="C327" s="193" t="s">
        <v>159</v>
      </c>
      <c r="D327" s="193" t="s">
        <v>13</v>
      </c>
      <c r="E327" s="193" t="s">
        <v>308</v>
      </c>
      <c r="F327" s="195" t="s">
        <v>854</v>
      </c>
      <c r="G327" s="193" t="s">
        <v>144</v>
      </c>
      <c r="H327" s="193" t="s">
        <v>1268</v>
      </c>
      <c r="I327" s="193" t="s">
        <v>148</v>
      </c>
    </row>
    <row r="328" spans="1:9" ht="21.75" customHeight="1" x14ac:dyDescent="0.3">
      <c r="A328" s="194">
        <v>327</v>
      </c>
      <c r="B328" s="193" t="s">
        <v>1</v>
      </c>
      <c r="C328" s="193" t="s">
        <v>159</v>
      </c>
      <c r="D328" s="193" t="s">
        <v>13</v>
      </c>
      <c r="E328" s="193" t="s">
        <v>27</v>
      </c>
      <c r="F328" s="195" t="s">
        <v>854</v>
      </c>
      <c r="G328" s="3" t="s">
        <v>136</v>
      </c>
      <c r="H328" s="193" t="s">
        <v>975</v>
      </c>
      <c r="I328" s="193" t="s">
        <v>144</v>
      </c>
    </row>
    <row r="329" spans="1:9" ht="21.75" customHeight="1" x14ac:dyDescent="0.3">
      <c r="A329" s="194">
        <v>328</v>
      </c>
      <c r="B329" s="193" t="s">
        <v>1</v>
      </c>
      <c r="C329" s="193" t="s">
        <v>159</v>
      </c>
      <c r="D329" s="193" t="s">
        <v>13</v>
      </c>
      <c r="E329" s="193" t="s">
        <v>27</v>
      </c>
      <c r="F329" s="195" t="s">
        <v>993</v>
      </c>
      <c r="G329" s="3" t="s">
        <v>144</v>
      </c>
      <c r="H329" s="193" t="s">
        <v>622</v>
      </c>
      <c r="I329" s="193" t="s">
        <v>144</v>
      </c>
    </row>
    <row r="330" spans="1:9" ht="21.75" customHeight="1" x14ac:dyDescent="0.3">
      <c r="A330" s="194">
        <v>329</v>
      </c>
      <c r="B330" s="193" t="s">
        <v>1</v>
      </c>
      <c r="C330" s="193" t="s">
        <v>159</v>
      </c>
      <c r="D330" s="193" t="s">
        <v>13</v>
      </c>
      <c r="E330" s="193" t="s">
        <v>80</v>
      </c>
      <c r="F330" s="195" t="s">
        <v>37</v>
      </c>
      <c r="G330" s="3" t="s">
        <v>148</v>
      </c>
      <c r="H330" s="193" t="s">
        <v>38</v>
      </c>
      <c r="I330" s="193" t="s">
        <v>138</v>
      </c>
    </row>
    <row r="331" spans="1:9" ht="21.75" customHeight="1" x14ac:dyDescent="0.3">
      <c r="A331" s="194">
        <v>330</v>
      </c>
      <c r="B331" s="193" t="s">
        <v>1</v>
      </c>
      <c r="C331" s="193" t="s">
        <v>159</v>
      </c>
      <c r="D331" s="193" t="s">
        <v>13</v>
      </c>
      <c r="E331" s="193" t="s">
        <v>310</v>
      </c>
      <c r="F331" s="195" t="s">
        <v>212</v>
      </c>
      <c r="G331" s="3" t="s">
        <v>148</v>
      </c>
      <c r="H331" s="193" t="s">
        <v>702</v>
      </c>
      <c r="I331" s="193" t="s">
        <v>142</v>
      </c>
    </row>
    <row r="332" spans="1:9" ht="21.75" customHeight="1" x14ac:dyDescent="0.3">
      <c r="A332" s="194">
        <v>331</v>
      </c>
      <c r="B332" s="193" t="s">
        <v>1</v>
      </c>
      <c r="C332" s="193" t="s">
        <v>159</v>
      </c>
      <c r="D332" s="193" t="s">
        <v>276</v>
      </c>
      <c r="E332" s="193" t="s">
        <v>279</v>
      </c>
      <c r="F332" s="195" t="s">
        <v>884</v>
      </c>
      <c r="G332" s="3" t="s">
        <v>146</v>
      </c>
      <c r="H332" s="193" t="s">
        <v>885</v>
      </c>
      <c r="I332" s="193" t="s">
        <v>146</v>
      </c>
    </row>
    <row r="333" spans="1:9" ht="21.75" customHeight="1" x14ac:dyDescent="0.3">
      <c r="A333" s="194">
        <v>332</v>
      </c>
      <c r="B333" s="193" t="s">
        <v>1</v>
      </c>
      <c r="C333" s="193" t="s">
        <v>159</v>
      </c>
      <c r="D333" s="193" t="s">
        <v>276</v>
      </c>
      <c r="E333" s="193" t="s">
        <v>279</v>
      </c>
      <c r="F333" s="195" t="s">
        <v>1226</v>
      </c>
      <c r="G333" s="193" t="s">
        <v>146</v>
      </c>
      <c r="H333" s="193" t="s">
        <v>1227</v>
      </c>
      <c r="I333" s="193" t="s">
        <v>144</v>
      </c>
    </row>
    <row r="334" spans="1:9" ht="21.75" customHeight="1" x14ac:dyDescent="0.3">
      <c r="A334" s="194">
        <v>333</v>
      </c>
      <c r="B334" s="193" t="s">
        <v>1</v>
      </c>
      <c r="C334" s="193" t="s">
        <v>159</v>
      </c>
      <c r="D334" s="193" t="s">
        <v>276</v>
      </c>
      <c r="E334" s="193" t="s">
        <v>952</v>
      </c>
      <c r="F334" s="195" t="s">
        <v>950</v>
      </c>
      <c r="G334" s="3" t="s">
        <v>146</v>
      </c>
      <c r="H334" s="193" t="s">
        <v>951</v>
      </c>
      <c r="I334" s="193" t="s">
        <v>138</v>
      </c>
    </row>
    <row r="335" spans="1:9" ht="21.75" customHeight="1" x14ac:dyDescent="0.3">
      <c r="A335" s="194">
        <v>334</v>
      </c>
      <c r="B335" s="193" t="s">
        <v>1</v>
      </c>
      <c r="C335" s="193" t="s">
        <v>159</v>
      </c>
      <c r="D335" s="193" t="s">
        <v>276</v>
      </c>
      <c r="E335" s="193" t="s">
        <v>25</v>
      </c>
      <c r="F335" s="195" t="s">
        <v>397</v>
      </c>
      <c r="G335" s="3" t="s">
        <v>146</v>
      </c>
      <c r="H335" s="193" t="s">
        <v>398</v>
      </c>
      <c r="I335" s="193" t="s">
        <v>148</v>
      </c>
    </row>
    <row r="336" spans="1:9" ht="21.75" customHeight="1" x14ac:dyDescent="0.3">
      <c r="A336" s="194">
        <v>335</v>
      </c>
      <c r="B336" s="193" t="s">
        <v>1</v>
      </c>
      <c r="C336" s="193" t="s">
        <v>159</v>
      </c>
      <c r="D336" s="193" t="s">
        <v>276</v>
      </c>
      <c r="E336" s="193" t="s">
        <v>812</v>
      </c>
      <c r="F336" s="195" t="s">
        <v>788</v>
      </c>
      <c r="G336" s="3" t="s">
        <v>136</v>
      </c>
      <c r="H336" s="193" t="s">
        <v>789</v>
      </c>
      <c r="I336" s="193" t="s">
        <v>136</v>
      </c>
    </row>
    <row r="337" spans="1:9" ht="21.75" customHeight="1" x14ac:dyDescent="0.3">
      <c r="A337" s="194">
        <v>336</v>
      </c>
      <c r="B337" s="193" t="s">
        <v>1</v>
      </c>
      <c r="C337" s="193" t="s">
        <v>159</v>
      </c>
      <c r="D337" s="193" t="s">
        <v>276</v>
      </c>
      <c r="E337" s="193" t="s">
        <v>812</v>
      </c>
      <c r="F337" s="195" t="s">
        <v>791</v>
      </c>
      <c r="G337" s="3" t="s">
        <v>146</v>
      </c>
      <c r="H337" s="193" t="s">
        <v>792</v>
      </c>
      <c r="I337" s="193" t="s">
        <v>138</v>
      </c>
    </row>
    <row r="338" spans="1:9" ht="21.75" customHeight="1" x14ac:dyDescent="0.3">
      <c r="A338" s="194">
        <v>337</v>
      </c>
      <c r="B338" s="193" t="s">
        <v>1</v>
      </c>
      <c r="C338" s="193" t="s">
        <v>159</v>
      </c>
      <c r="D338" s="193" t="s">
        <v>276</v>
      </c>
      <c r="E338" s="193" t="s">
        <v>812</v>
      </c>
      <c r="F338" s="195" t="s">
        <v>810</v>
      </c>
      <c r="G338" s="3" t="s">
        <v>138</v>
      </c>
      <c r="H338" s="193" t="s">
        <v>811</v>
      </c>
      <c r="I338" s="193" t="s">
        <v>140</v>
      </c>
    </row>
    <row r="339" spans="1:9" ht="21.75" customHeight="1" x14ac:dyDescent="0.3">
      <c r="A339" s="194">
        <v>338</v>
      </c>
      <c r="B339" s="193" t="s">
        <v>1</v>
      </c>
      <c r="C339" s="193" t="s">
        <v>159</v>
      </c>
      <c r="D339" s="193" t="s">
        <v>276</v>
      </c>
      <c r="E339" s="193" t="s">
        <v>71</v>
      </c>
      <c r="F339" s="195" t="s">
        <v>847</v>
      </c>
      <c r="G339" s="3" t="s">
        <v>150</v>
      </c>
      <c r="H339" s="193" t="s">
        <v>848</v>
      </c>
      <c r="I339" s="193" t="s">
        <v>148</v>
      </c>
    </row>
    <row r="340" spans="1:9" ht="21.75" customHeight="1" x14ac:dyDescent="0.3">
      <c r="A340" s="194">
        <v>339</v>
      </c>
      <c r="B340" s="193" t="s">
        <v>1</v>
      </c>
      <c r="C340" s="193" t="s">
        <v>159</v>
      </c>
      <c r="D340" s="193" t="s">
        <v>276</v>
      </c>
      <c r="E340" s="193" t="s">
        <v>930</v>
      </c>
      <c r="F340" s="195" t="s">
        <v>927</v>
      </c>
      <c r="G340" s="3" t="s">
        <v>148</v>
      </c>
      <c r="H340" s="193" t="s">
        <v>438</v>
      </c>
      <c r="I340" s="193" t="s">
        <v>1217</v>
      </c>
    </row>
    <row r="341" spans="1:9" ht="21.75" customHeight="1" x14ac:dyDescent="0.3">
      <c r="A341" s="194">
        <v>340</v>
      </c>
      <c r="B341" s="193" t="s">
        <v>1</v>
      </c>
      <c r="C341" s="193" t="s">
        <v>159</v>
      </c>
      <c r="D341" s="193" t="s">
        <v>276</v>
      </c>
      <c r="E341" s="193" t="s">
        <v>79</v>
      </c>
      <c r="F341" s="195" t="s">
        <v>1073</v>
      </c>
      <c r="G341" s="193" t="s">
        <v>146</v>
      </c>
      <c r="H341" s="193" t="s">
        <v>1074</v>
      </c>
      <c r="I341" s="193" t="s">
        <v>146</v>
      </c>
    </row>
    <row r="342" spans="1:9" ht="21.75" customHeight="1" x14ac:dyDescent="0.3">
      <c r="A342" s="194">
        <v>341</v>
      </c>
      <c r="B342" s="193" t="s">
        <v>1</v>
      </c>
      <c r="C342" s="4" t="s">
        <v>159</v>
      </c>
      <c r="D342" s="4" t="s">
        <v>276</v>
      </c>
      <c r="E342" s="4" t="s">
        <v>741</v>
      </c>
      <c r="F342" s="4" t="s">
        <v>739</v>
      </c>
      <c r="G342" s="4" t="s">
        <v>146</v>
      </c>
      <c r="H342" s="4" t="s">
        <v>740</v>
      </c>
      <c r="I342" s="4" t="s">
        <v>144</v>
      </c>
    </row>
    <row r="343" spans="1:9" ht="21.75" customHeight="1" x14ac:dyDescent="0.3">
      <c r="A343" s="194">
        <v>342</v>
      </c>
      <c r="B343" s="193" t="s">
        <v>1</v>
      </c>
      <c r="C343" s="193" t="s">
        <v>159</v>
      </c>
      <c r="D343" s="193" t="s">
        <v>276</v>
      </c>
      <c r="E343" s="193" t="s">
        <v>21</v>
      </c>
      <c r="F343" s="195" t="s">
        <v>1317</v>
      </c>
      <c r="G343" s="193" t="s">
        <v>150</v>
      </c>
      <c r="H343" s="193" t="s">
        <v>1318</v>
      </c>
      <c r="I343" s="193" t="s">
        <v>146</v>
      </c>
    </row>
    <row r="344" spans="1:9" ht="21.75" customHeight="1" x14ac:dyDescent="0.3">
      <c r="A344" s="194">
        <v>343</v>
      </c>
      <c r="B344" s="193" t="s">
        <v>1</v>
      </c>
      <c r="C344" s="193" t="s">
        <v>159</v>
      </c>
      <c r="D344" s="193" t="s">
        <v>276</v>
      </c>
      <c r="E344" s="4" t="s">
        <v>771</v>
      </c>
      <c r="F344" s="195" t="s">
        <v>758</v>
      </c>
      <c r="G344" s="3" t="s">
        <v>148</v>
      </c>
      <c r="H344" s="193" t="s">
        <v>759</v>
      </c>
      <c r="I344" s="193" t="s">
        <v>150</v>
      </c>
    </row>
    <row r="345" spans="1:9" ht="21.75" customHeight="1" x14ac:dyDescent="0.3">
      <c r="A345" s="194">
        <v>344</v>
      </c>
      <c r="B345" s="193" t="s">
        <v>1</v>
      </c>
      <c r="C345" s="193" t="s">
        <v>1024</v>
      </c>
      <c r="D345" s="193" t="s">
        <v>276</v>
      </c>
      <c r="E345" s="193" t="s">
        <v>44</v>
      </c>
      <c r="F345" s="195" t="s">
        <v>683</v>
      </c>
      <c r="G345" s="3" t="s">
        <v>146</v>
      </c>
      <c r="H345" s="193" t="s">
        <v>370</v>
      </c>
      <c r="I345" s="193" t="s">
        <v>146</v>
      </c>
    </row>
    <row r="346" spans="1:9" ht="21.75" customHeight="1" x14ac:dyDescent="0.3">
      <c r="A346" s="194">
        <v>345</v>
      </c>
      <c r="B346" s="193" t="s">
        <v>1</v>
      </c>
      <c r="C346" s="193" t="s">
        <v>1024</v>
      </c>
      <c r="D346" s="193" t="s">
        <v>276</v>
      </c>
      <c r="E346" s="193" t="s">
        <v>44</v>
      </c>
      <c r="F346" s="195" t="s">
        <v>684</v>
      </c>
      <c r="G346" s="3" t="s">
        <v>146</v>
      </c>
      <c r="H346" s="193" t="s">
        <v>685</v>
      </c>
      <c r="I346" s="193" t="s">
        <v>146</v>
      </c>
    </row>
    <row r="347" spans="1:9" ht="21.75" customHeight="1" x14ac:dyDescent="0.3">
      <c r="A347" s="194">
        <v>346</v>
      </c>
      <c r="B347" s="193" t="s">
        <v>1</v>
      </c>
      <c r="C347" s="193" t="s">
        <v>1024</v>
      </c>
      <c r="D347" s="193" t="s">
        <v>276</v>
      </c>
      <c r="E347" s="193" t="s">
        <v>44</v>
      </c>
      <c r="F347" s="195" t="s">
        <v>686</v>
      </c>
      <c r="G347" s="3" t="s">
        <v>146</v>
      </c>
      <c r="H347" s="193" t="s">
        <v>687</v>
      </c>
      <c r="I347" s="193" t="s">
        <v>148</v>
      </c>
    </row>
    <row r="348" spans="1:9" ht="21.75" customHeight="1" x14ac:dyDescent="0.3">
      <c r="A348" s="194">
        <v>347</v>
      </c>
      <c r="B348" s="193" t="s">
        <v>1</v>
      </c>
      <c r="C348" s="193" t="s">
        <v>159</v>
      </c>
      <c r="D348" s="193" t="s">
        <v>161</v>
      </c>
      <c r="E348" s="193" t="s">
        <v>34</v>
      </c>
      <c r="F348" s="195" t="s">
        <v>364</v>
      </c>
      <c r="G348" s="193" t="s">
        <v>148</v>
      </c>
      <c r="H348" s="193" t="s">
        <v>365</v>
      </c>
      <c r="I348" s="193" t="s">
        <v>148</v>
      </c>
    </row>
    <row r="349" spans="1:9" ht="21.75" customHeight="1" x14ac:dyDescent="0.3">
      <c r="A349" s="194">
        <v>348</v>
      </c>
      <c r="B349" s="193" t="s">
        <v>1</v>
      </c>
      <c r="C349" s="193" t="s">
        <v>159</v>
      </c>
      <c r="D349" s="193" t="s">
        <v>161</v>
      </c>
      <c r="E349" s="193" t="s">
        <v>81</v>
      </c>
      <c r="F349" s="195" t="s">
        <v>705</v>
      </c>
      <c r="G349" s="3" t="s">
        <v>148</v>
      </c>
      <c r="H349" s="193" t="s">
        <v>706</v>
      </c>
      <c r="I349" s="193" t="s">
        <v>146</v>
      </c>
    </row>
    <row r="350" spans="1:9" ht="21.75" customHeight="1" x14ac:dyDescent="0.3">
      <c r="A350" s="194">
        <v>349</v>
      </c>
      <c r="B350" s="193" t="s">
        <v>1</v>
      </c>
      <c r="C350" s="193" t="s">
        <v>160</v>
      </c>
      <c r="D350" s="193" t="s">
        <v>18</v>
      </c>
      <c r="E350" s="193" t="s">
        <v>23</v>
      </c>
      <c r="F350" s="195" t="s">
        <v>1230</v>
      </c>
      <c r="G350" s="193" t="s">
        <v>146</v>
      </c>
      <c r="H350" s="193" t="s">
        <v>1231</v>
      </c>
      <c r="I350" s="193" t="s">
        <v>148</v>
      </c>
    </row>
    <row r="351" spans="1:9" ht="21.75" customHeight="1" x14ac:dyDescent="0.3">
      <c r="A351" s="194">
        <v>350</v>
      </c>
      <c r="B351" s="193" t="s">
        <v>1</v>
      </c>
      <c r="C351" s="193" t="s">
        <v>1136</v>
      </c>
      <c r="D351" s="193" t="s">
        <v>1137</v>
      </c>
      <c r="E351" s="193" t="s">
        <v>1144</v>
      </c>
      <c r="F351" s="193" t="s">
        <v>1138</v>
      </c>
      <c r="G351" s="195" t="s">
        <v>1139</v>
      </c>
      <c r="H351" s="193" t="s">
        <v>1140</v>
      </c>
      <c r="I351" s="193" t="s">
        <v>1141</v>
      </c>
    </row>
    <row r="352" spans="1:9" ht="21.75" customHeight="1" x14ac:dyDescent="0.3">
      <c r="A352" s="194">
        <v>351</v>
      </c>
      <c r="B352" s="193" t="s">
        <v>1</v>
      </c>
      <c r="C352" s="193" t="s">
        <v>160</v>
      </c>
      <c r="D352" s="193" t="s">
        <v>16</v>
      </c>
      <c r="E352" s="193" t="s">
        <v>1260</v>
      </c>
      <c r="F352" s="195" t="s">
        <v>1239</v>
      </c>
      <c r="G352" s="193" t="s">
        <v>146</v>
      </c>
      <c r="H352" s="193" t="s">
        <v>1240</v>
      </c>
      <c r="I352" s="193" t="s">
        <v>146</v>
      </c>
    </row>
    <row r="353" spans="1:9" ht="21.75" customHeight="1" x14ac:dyDescent="0.3">
      <c r="A353" s="194">
        <v>352</v>
      </c>
      <c r="B353" s="193" t="s">
        <v>1</v>
      </c>
      <c r="C353" s="193" t="s">
        <v>160</v>
      </c>
      <c r="D353" s="194" t="s">
        <v>16</v>
      </c>
      <c r="E353" s="193" t="s">
        <v>292</v>
      </c>
      <c r="F353" s="195" t="s">
        <v>384</v>
      </c>
      <c r="G353" s="197" t="s">
        <v>146</v>
      </c>
      <c r="H353" s="194" t="s">
        <v>385</v>
      </c>
      <c r="I353" s="194" t="s">
        <v>150</v>
      </c>
    </row>
    <row r="354" spans="1:9" ht="21.75" customHeight="1" x14ac:dyDescent="0.3">
      <c r="A354" s="194">
        <v>353</v>
      </c>
      <c r="B354" s="193" t="s">
        <v>1</v>
      </c>
      <c r="C354" s="193" t="s">
        <v>160</v>
      </c>
      <c r="D354" s="193" t="s">
        <v>1124</v>
      </c>
      <c r="E354" s="193" t="s">
        <v>23</v>
      </c>
      <c r="F354" s="195" t="s">
        <v>458</v>
      </c>
      <c r="G354" s="3" t="s">
        <v>144</v>
      </c>
      <c r="H354" s="193" t="s">
        <v>459</v>
      </c>
      <c r="I354" s="193" t="s">
        <v>148</v>
      </c>
    </row>
    <row r="355" spans="1:9" ht="21.75" customHeight="1" x14ac:dyDescent="0.3">
      <c r="A355" s="194">
        <v>354</v>
      </c>
      <c r="B355" s="193" t="s">
        <v>1</v>
      </c>
      <c r="C355" s="193" t="s">
        <v>160</v>
      </c>
      <c r="D355" s="193" t="s">
        <v>16</v>
      </c>
      <c r="E355" s="193" t="s">
        <v>23</v>
      </c>
      <c r="F355" s="195" t="s">
        <v>621</v>
      </c>
      <c r="G355" s="193" t="s">
        <v>138</v>
      </c>
      <c r="H355" s="193" t="s">
        <v>1175</v>
      </c>
      <c r="I355" s="193" t="s">
        <v>136</v>
      </c>
    </row>
    <row r="356" spans="1:9" ht="21.75" customHeight="1" x14ac:dyDescent="0.3">
      <c r="A356" s="194">
        <v>355</v>
      </c>
      <c r="B356" s="193" t="s">
        <v>1</v>
      </c>
      <c r="C356" s="193" t="s">
        <v>160</v>
      </c>
      <c r="D356" s="193" t="s">
        <v>16</v>
      </c>
      <c r="E356" s="193" t="s">
        <v>23</v>
      </c>
      <c r="F356" s="195" t="s">
        <v>480</v>
      </c>
      <c r="G356" s="193" t="s">
        <v>140</v>
      </c>
      <c r="H356" s="193" t="s">
        <v>527</v>
      </c>
      <c r="I356" s="193" t="s">
        <v>144</v>
      </c>
    </row>
    <row r="357" spans="1:9" ht="21.75" customHeight="1" x14ac:dyDescent="0.3">
      <c r="A357" s="194">
        <v>356</v>
      </c>
      <c r="B357" s="193" t="s">
        <v>1</v>
      </c>
      <c r="C357" s="193" t="s">
        <v>160</v>
      </c>
      <c r="D357" s="193" t="s">
        <v>16</v>
      </c>
      <c r="E357" s="193" t="s">
        <v>1047</v>
      </c>
      <c r="F357" s="195" t="s">
        <v>1044</v>
      </c>
      <c r="G357" s="193" t="s">
        <v>142</v>
      </c>
      <c r="H357" s="193" t="s">
        <v>1045</v>
      </c>
      <c r="I357" s="193" t="s">
        <v>146</v>
      </c>
    </row>
    <row r="358" spans="1:9" ht="21.75" customHeight="1" x14ac:dyDescent="0.3">
      <c r="A358" s="194">
        <v>357</v>
      </c>
      <c r="B358" s="193" t="s">
        <v>1</v>
      </c>
      <c r="C358" s="193" t="s">
        <v>160</v>
      </c>
      <c r="D358" s="193" t="s">
        <v>15</v>
      </c>
      <c r="E358" s="193" t="s">
        <v>763</v>
      </c>
      <c r="F358" s="195" t="s">
        <v>764</v>
      </c>
      <c r="G358" s="193" t="s">
        <v>138</v>
      </c>
      <c r="H358" s="193" t="s">
        <v>765</v>
      </c>
      <c r="I358" s="193" t="s">
        <v>146</v>
      </c>
    </row>
    <row r="359" spans="1:9" ht="21.75" customHeight="1" x14ac:dyDescent="0.3">
      <c r="A359" s="194">
        <v>358</v>
      </c>
      <c r="B359" s="193" t="s">
        <v>1</v>
      </c>
      <c r="C359" s="193" t="s">
        <v>160</v>
      </c>
      <c r="D359" s="193" t="s">
        <v>15</v>
      </c>
      <c r="E359" s="193" t="s">
        <v>252</v>
      </c>
      <c r="F359" s="195" t="s">
        <v>253</v>
      </c>
      <c r="G359" s="3" t="s">
        <v>1173</v>
      </c>
      <c r="H359" s="193" t="s">
        <v>273</v>
      </c>
      <c r="I359" s="193" t="s">
        <v>148</v>
      </c>
    </row>
    <row r="360" spans="1:9" ht="21.75" customHeight="1" x14ac:dyDescent="0.3">
      <c r="A360" s="194">
        <v>359</v>
      </c>
      <c r="B360" s="193" t="s">
        <v>1</v>
      </c>
      <c r="C360" s="193" t="s">
        <v>160</v>
      </c>
      <c r="D360" s="193" t="s">
        <v>15</v>
      </c>
      <c r="E360" s="193" t="s">
        <v>34</v>
      </c>
      <c r="F360" s="195" t="s">
        <v>366</v>
      </c>
      <c r="G360" s="3" t="s">
        <v>148</v>
      </c>
      <c r="H360" s="193" t="s">
        <v>367</v>
      </c>
      <c r="I360" s="193" t="s">
        <v>148</v>
      </c>
    </row>
    <row r="361" spans="1:9" ht="21.75" customHeight="1" x14ac:dyDescent="0.3">
      <c r="A361" s="194">
        <v>360</v>
      </c>
      <c r="B361" s="193" t="s">
        <v>1</v>
      </c>
      <c r="C361" s="193" t="s">
        <v>160</v>
      </c>
      <c r="D361" s="193" t="s">
        <v>15</v>
      </c>
      <c r="E361" s="193" t="s">
        <v>291</v>
      </c>
      <c r="F361" s="195" t="s">
        <v>374</v>
      </c>
      <c r="G361" s="3" t="s">
        <v>150</v>
      </c>
      <c r="H361" s="193" t="s">
        <v>375</v>
      </c>
      <c r="I361" s="193" t="s">
        <v>148</v>
      </c>
    </row>
    <row r="362" spans="1:9" ht="21.75" customHeight="1" x14ac:dyDescent="0.3">
      <c r="A362" s="194">
        <v>361</v>
      </c>
      <c r="B362" s="193" t="s">
        <v>1378</v>
      </c>
      <c r="C362" s="193" t="s">
        <v>1380</v>
      </c>
      <c r="D362" s="193" t="s">
        <v>1381</v>
      </c>
      <c r="E362" s="193" t="s">
        <v>1382</v>
      </c>
      <c r="F362" s="195" t="s">
        <v>1385</v>
      </c>
      <c r="G362" s="3" t="s">
        <v>1389</v>
      </c>
      <c r="H362" s="193" t="s">
        <v>1386</v>
      </c>
      <c r="I362" s="193" t="s">
        <v>1390</v>
      </c>
    </row>
    <row r="363" spans="1:9" ht="21.75" customHeight="1" x14ac:dyDescent="0.3">
      <c r="A363" s="194">
        <v>362</v>
      </c>
      <c r="B363" s="193" t="s">
        <v>1</v>
      </c>
      <c r="C363" s="193" t="s">
        <v>160</v>
      </c>
      <c r="D363" s="193" t="s">
        <v>15</v>
      </c>
      <c r="E363" s="193" t="s">
        <v>23</v>
      </c>
      <c r="F363" s="195" t="s">
        <v>456</v>
      </c>
      <c r="G363" s="3" t="s">
        <v>1221</v>
      </c>
      <c r="H363" s="193" t="s">
        <v>457</v>
      </c>
      <c r="I363" s="193" t="s">
        <v>144</v>
      </c>
    </row>
    <row r="364" spans="1:9" ht="21.75" customHeight="1" x14ac:dyDescent="0.3">
      <c r="A364" s="194">
        <v>363</v>
      </c>
      <c r="B364" s="193" t="s">
        <v>1</v>
      </c>
      <c r="C364" s="193" t="s">
        <v>160</v>
      </c>
      <c r="D364" s="193" t="s">
        <v>15</v>
      </c>
      <c r="E364" s="193" t="s">
        <v>23</v>
      </c>
      <c r="F364" s="195" t="s">
        <v>460</v>
      </c>
      <c r="G364" s="3" t="s">
        <v>140</v>
      </c>
      <c r="H364" s="193" t="s">
        <v>461</v>
      </c>
      <c r="I364" s="193" t="s">
        <v>148</v>
      </c>
    </row>
    <row r="365" spans="1:9" ht="21.75" customHeight="1" x14ac:dyDescent="0.3">
      <c r="A365" s="194">
        <v>364</v>
      </c>
      <c r="B365" s="193" t="s">
        <v>1</v>
      </c>
      <c r="C365" s="193" t="s">
        <v>160</v>
      </c>
      <c r="D365" s="193" t="s">
        <v>15</v>
      </c>
      <c r="E365" s="193" t="s">
        <v>23</v>
      </c>
      <c r="F365" s="195" t="s">
        <v>462</v>
      </c>
      <c r="G365" s="3" t="s">
        <v>148</v>
      </c>
      <c r="H365" s="193" t="s">
        <v>463</v>
      </c>
      <c r="I365" s="193" t="s">
        <v>144</v>
      </c>
    </row>
    <row r="366" spans="1:9" ht="21.75" customHeight="1" x14ac:dyDescent="0.3">
      <c r="A366" s="194">
        <v>365</v>
      </c>
      <c r="B366" s="193" t="s">
        <v>1</v>
      </c>
      <c r="C366" s="193" t="s">
        <v>160</v>
      </c>
      <c r="D366" s="193" t="s">
        <v>15</v>
      </c>
      <c r="E366" s="193" t="s">
        <v>23</v>
      </c>
      <c r="F366" s="195" t="s">
        <v>464</v>
      </c>
      <c r="G366" s="3" t="s">
        <v>148</v>
      </c>
      <c r="H366" s="193" t="s">
        <v>465</v>
      </c>
      <c r="I366" s="193" t="s">
        <v>146</v>
      </c>
    </row>
    <row r="367" spans="1:9" ht="21.75" customHeight="1" x14ac:dyDescent="0.3">
      <c r="A367" s="194">
        <v>366</v>
      </c>
      <c r="B367" s="193" t="s">
        <v>1</v>
      </c>
      <c r="C367" s="193" t="s">
        <v>160</v>
      </c>
      <c r="D367" s="193" t="s">
        <v>15</v>
      </c>
      <c r="E367" s="193" t="s">
        <v>831</v>
      </c>
      <c r="F367" s="195" t="s">
        <v>813</v>
      </c>
      <c r="G367" s="3" t="s">
        <v>148</v>
      </c>
      <c r="H367" s="193" t="s">
        <v>814</v>
      </c>
      <c r="I367" s="193" t="s">
        <v>148</v>
      </c>
    </row>
    <row r="368" spans="1:9" ht="21.75" customHeight="1" x14ac:dyDescent="0.3">
      <c r="A368" s="194">
        <v>367</v>
      </c>
      <c r="B368" s="193" t="s">
        <v>1</v>
      </c>
      <c r="C368" s="193" t="s">
        <v>160</v>
      </c>
      <c r="D368" s="193" t="s">
        <v>15</v>
      </c>
      <c r="E368" s="193" t="s">
        <v>901</v>
      </c>
      <c r="F368" s="195" t="s">
        <v>905</v>
      </c>
      <c r="G368" s="3" t="s">
        <v>146</v>
      </c>
      <c r="H368" s="193" t="s">
        <v>906</v>
      </c>
      <c r="I368" s="193" t="s">
        <v>150</v>
      </c>
    </row>
    <row r="369" spans="1:9" ht="21.75" customHeight="1" x14ac:dyDescent="0.3">
      <c r="A369" s="194">
        <v>368</v>
      </c>
      <c r="B369" s="193" t="s">
        <v>1</v>
      </c>
      <c r="C369" s="193" t="s">
        <v>160</v>
      </c>
      <c r="D369" s="193" t="s">
        <v>15</v>
      </c>
      <c r="E369" s="193" t="s">
        <v>79</v>
      </c>
      <c r="F369" s="195" t="s">
        <v>1075</v>
      </c>
      <c r="G369" s="193" t="s">
        <v>146</v>
      </c>
      <c r="H369" s="193" t="s">
        <v>1076</v>
      </c>
      <c r="I369" s="193" t="s">
        <v>148</v>
      </c>
    </row>
    <row r="370" spans="1:9" ht="21.75" customHeight="1" x14ac:dyDescent="0.3">
      <c r="A370" s="194">
        <v>369</v>
      </c>
      <c r="B370" s="193" t="s">
        <v>1</v>
      </c>
      <c r="C370" s="193" t="s">
        <v>160</v>
      </c>
      <c r="D370" s="193" t="s">
        <v>15</v>
      </c>
      <c r="E370" s="193" t="s">
        <v>21</v>
      </c>
      <c r="F370" s="195" t="s">
        <v>565</v>
      </c>
      <c r="G370" s="3" t="s">
        <v>138</v>
      </c>
      <c r="H370" s="193" t="s">
        <v>566</v>
      </c>
      <c r="I370" s="193" t="s">
        <v>144</v>
      </c>
    </row>
    <row r="371" spans="1:9" ht="21.75" customHeight="1" x14ac:dyDescent="0.3">
      <c r="A371" s="194">
        <v>370</v>
      </c>
      <c r="B371" s="193" t="s">
        <v>1</v>
      </c>
      <c r="C371" s="193" t="s">
        <v>160</v>
      </c>
      <c r="D371" s="193" t="s">
        <v>15</v>
      </c>
      <c r="E371" s="193" t="s">
        <v>27</v>
      </c>
      <c r="F371" s="195" t="s">
        <v>960</v>
      </c>
      <c r="G371" s="3" t="s">
        <v>144</v>
      </c>
      <c r="H371" s="193" t="s">
        <v>961</v>
      </c>
      <c r="I371" s="193" t="s">
        <v>148</v>
      </c>
    </row>
    <row r="372" spans="1:9" ht="21.75" customHeight="1" x14ac:dyDescent="0.3">
      <c r="A372" s="194">
        <v>371</v>
      </c>
      <c r="B372" s="193" t="s">
        <v>1</v>
      </c>
      <c r="C372" s="193" t="s">
        <v>160</v>
      </c>
      <c r="D372" s="193" t="s">
        <v>13</v>
      </c>
      <c r="E372" s="193" t="s">
        <v>172</v>
      </c>
      <c r="F372" s="195" t="s">
        <v>173</v>
      </c>
      <c r="G372" s="3" t="s">
        <v>148</v>
      </c>
      <c r="H372" s="193" t="s">
        <v>72</v>
      </c>
      <c r="I372" s="193" t="s">
        <v>146</v>
      </c>
    </row>
    <row r="373" spans="1:9" ht="21.75" customHeight="1" x14ac:dyDescent="0.3">
      <c r="A373" s="194">
        <v>372</v>
      </c>
      <c r="B373" s="193" t="s">
        <v>1</v>
      </c>
      <c r="C373" s="193" t="s">
        <v>160</v>
      </c>
      <c r="D373" s="194" t="s">
        <v>13</v>
      </c>
      <c r="E373" s="193" t="s">
        <v>172</v>
      </c>
      <c r="F373" s="195" t="s">
        <v>342</v>
      </c>
      <c r="G373" s="197" t="s">
        <v>138</v>
      </c>
      <c r="H373" s="194" t="s">
        <v>343</v>
      </c>
      <c r="I373" s="194" t="s">
        <v>136</v>
      </c>
    </row>
    <row r="374" spans="1:9" ht="21.75" customHeight="1" x14ac:dyDescent="0.3">
      <c r="A374" s="194">
        <v>373</v>
      </c>
      <c r="B374" s="193" t="s">
        <v>1</v>
      </c>
      <c r="C374" s="193" t="s">
        <v>160</v>
      </c>
      <c r="D374" s="193" t="s">
        <v>13</v>
      </c>
      <c r="E374" s="193" t="s">
        <v>291</v>
      </c>
      <c r="F374" s="195" t="s">
        <v>376</v>
      </c>
      <c r="G374" s="3" t="s">
        <v>144</v>
      </c>
      <c r="H374" s="193" t="s">
        <v>377</v>
      </c>
      <c r="I374" s="193" t="s">
        <v>146</v>
      </c>
    </row>
    <row r="375" spans="1:9" ht="21.75" customHeight="1" x14ac:dyDescent="0.3">
      <c r="A375" s="194">
        <v>374</v>
      </c>
      <c r="B375" s="193" t="s">
        <v>1</v>
      </c>
      <c r="C375" s="193" t="s">
        <v>160</v>
      </c>
      <c r="D375" s="193" t="s">
        <v>13</v>
      </c>
      <c r="E375" s="193" t="s">
        <v>23</v>
      </c>
      <c r="F375" s="195" t="s">
        <v>466</v>
      </c>
      <c r="G375" s="3" t="s">
        <v>148</v>
      </c>
      <c r="H375" s="193" t="s">
        <v>467</v>
      </c>
      <c r="I375" s="193" t="s">
        <v>146</v>
      </c>
    </row>
    <row r="376" spans="1:9" ht="21.75" customHeight="1" x14ac:dyDescent="0.3">
      <c r="A376" s="194">
        <v>375</v>
      </c>
      <c r="B376" s="193" t="s">
        <v>1</v>
      </c>
      <c r="C376" s="193" t="s">
        <v>160</v>
      </c>
      <c r="D376" s="193" t="s">
        <v>13</v>
      </c>
      <c r="E376" s="193" t="s">
        <v>23</v>
      </c>
      <c r="F376" s="195" t="s">
        <v>468</v>
      </c>
      <c r="G376" s="3" t="s">
        <v>150</v>
      </c>
      <c r="H376" s="193" t="s">
        <v>469</v>
      </c>
      <c r="I376" s="193" t="s">
        <v>148</v>
      </c>
    </row>
    <row r="377" spans="1:9" ht="21.75" customHeight="1" x14ac:dyDescent="0.3">
      <c r="A377" s="194">
        <v>376</v>
      </c>
      <c r="B377" s="193" t="s">
        <v>1</v>
      </c>
      <c r="C377" s="193" t="s">
        <v>160</v>
      </c>
      <c r="D377" s="193" t="s">
        <v>13</v>
      </c>
      <c r="E377" s="193" t="s">
        <v>23</v>
      </c>
      <c r="F377" s="195" t="s">
        <v>470</v>
      </c>
      <c r="G377" s="3" t="s">
        <v>138</v>
      </c>
      <c r="H377" s="193" t="s">
        <v>471</v>
      </c>
      <c r="I377" s="193" t="s">
        <v>144</v>
      </c>
    </row>
    <row r="378" spans="1:9" ht="21.75" customHeight="1" x14ac:dyDescent="0.3">
      <c r="A378" s="194">
        <v>377</v>
      </c>
      <c r="B378" s="193" t="s">
        <v>1</v>
      </c>
      <c r="C378" s="193" t="s">
        <v>160</v>
      </c>
      <c r="D378" s="193" t="s">
        <v>13</v>
      </c>
      <c r="E378" s="193" t="s">
        <v>23</v>
      </c>
      <c r="F378" s="195" t="s">
        <v>472</v>
      </c>
      <c r="G378" s="3" t="s">
        <v>138</v>
      </c>
      <c r="H378" s="193" t="s">
        <v>473</v>
      </c>
      <c r="I378" s="193" t="s">
        <v>146</v>
      </c>
    </row>
    <row r="379" spans="1:9" ht="21.75" customHeight="1" x14ac:dyDescent="0.3">
      <c r="A379" s="194">
        <v>378</v>
      </c>
      <c r="B379" s="193" t="s">
        <v>1</v>
      </c>
      <c r="C379" s="193" t="s">
        <v>160</v>
      </c>
      <c r="D379" s="193" t="s">
        <v>13</v>
      </c>
      <c r="E379" s="193" t="s">
        <v>23</v>
      </c>
      <c r="F379" s="195" t="s">
        <v>474</v>
      </c>
      <c r="G379" s="3" t="s">
        <v>142</v>
      </c>
      <c r="H379" s="193" t="s">
        <v>475</v>
      </c>
      <c r="I379" s="193" t="s">
        <v>148</v>
      </c>
    </row>
    <row r="380" spans="1:9" ht="21.75" customHeight="1" x14ac:dyDescent="0.3">
      <c r="A380" s="194">
        <v>379</v>
      </c>
      <c r="B380" s="193" t="s">
        <v>1</v>
      </c>
      <c r="C380" s="193" t="s">
        <v>160</v>
      </c>
      <c r="D380" s="193" t="s">
        <v>13</v>
      </c>
      <c r="E380" s="193" t="s">
        <v>23</v>
      </c>
      <c r="F380" s="195" t="s">
        <v>476</v>
      </c>
      <c r="G380" s="3" t="s">
        <v>146</v>
      </c>
      <c r="H380" s="193" t="s">
        <v>477</v>
      </c>
      <c r="I380" s="193" t="s">
        <v>138</v>
      </c>
    </row>
    <row r="381" spans="1:9" ht="21.75" customHeight="1" x14ac:dyDescent="0.3">
      <c r="A381" s="194">
        <v>380</v>
      </c>
      <c r="B381" s="193" t="s">
        <v>1</v>
      </c>
      <c r="C381" s="193" t="s">
        <v>160</v>
      </c>
      <c r="D381" s="193" t="s">
        <v>13</v>
      </c>
      <c r="E381" s="193" t="s">
        <v>23</v>
      </c>
      <c r="F381" s="195" t="s">
        <v>1232</v>
      </c>
      <c r="G381" s="193" t="s">
        <v>146</v>
      </c>
      <c r="H381" s="193" t="s">
        <v>1233</v>
      </c>
      <c r="I381" s="193" t="s">
        <v>146</v>
      </c>
    </row>
    <row r="382" spans="1:9" ht="21.75" customHeight="1" x14ac:dyDescent="0.3">
      <c r="A382" s="194">
        <v>381</v>
      </c>
      <c r="B382" s="193" t="s">
        <v>17</v>
      </c>
      <c r="C382" s="193" t="s">
        <v>160</v>
      </c>
      <c r="D382" s="193" t="s">
        <v>13</v>
      </c>
      <c r="E382" s="193" t="s">
        <v>23</v>
      </c>
      <c r="F382" s="195" t="s">
        <v>1335</v>
      </c>
      <c r="G382" s="193" t="s">
        <v>146</v>
      </c>
      <c r="H382" s="193" t="s">
        <v>1336</v>
      </c>
      <c r="I382" s="193" t="s">
        <v>146</v>
      </c>
    </row>
    <row r="383" spans="1:9" ht="21.75" customHeight="1" x14ac:dyDescent="0.3">
      <c r="A383" s="194">
        <v>382</v>
      </c>
      <c r="B383" s="193" t="s">
        <v>17</v>
      </c>
      <c r="C383" s="193" t="s">
        <v>160</v>
      </c>
      <c r="D383" s="193" t="s">
        <v>13</v>
      </c>
      <c r="E383" s="193" t="s">
        <v>23</v>
      </c>
      <c r="F383" s="195" t="s">
        <v>1393</v>
      </c>
      <c r="G383" s="193" t="s">
        <v>148</v>
      </c>
      <c r="H383" s="193" t="s">
        <v>1242</v>
      </c>
      <c r="I383" s="193" t="s">
        <v>148</v>
      </c>
    </row>
    <row r="384" spans="1:9" ht="21.75" customHeight="1" x14ac:dyDescent="0.3">
      <c r="A384" s="194">
        <v>383</v>
      </c>
      <c r="B384" s="193" t="s">
        <v>1</v>
      </c>
      <c r="C384" s="193" t="s">
        <v>160</v>
      </c>
      <c r="D384" s="193" t="s">
        <v>13</v>
      </c>
      <c r="E384" s="193" t="s">
        <v>812</v>
      </c>
      <c r="F384" s="195" t="s">
        <v>806</v>
      </c>
      <c r="G384" s="3" t="s">
        <v>146</v>
      </c>
      <c r="H384" s="193" t="s">
        <v>807</v>
      </c>
      <c r="I384" s="193" t="s">
        <v>144</v>
      </c>
    </row>
    <row r="385" spans="1:9" ht="21.75" customHeight="1" x14ac:dyDescent="0.3">
      <c r="A385" s="194">
        <v>384</v>
      </c>
      <c r="B385" s="193" t="s">
        <v>1</v>
      </c>
      <c r="C385" s="193" t="s">
        <v>160</v>
      </c>
      <c r="D385" s="193" t="s">
        <v>13</v>
      </c>
      <c r="E385" s="193" t="s">
        <v>71</v>
      </c>
      <c r="F385" s="195" t="s">
        <v>849</v>
      </c>
      <c r="G385" s="3" t="s">
        <v>146</v>
      </c>
      <c r="H385" s="193" t="s">
        <v>850</v>
      </c>
      <c r="I385" s="193" t="s">
        <v>138</v>
      </c>
    </row>
    <row r="386" spans="1:9" ht="21.75" customHeight="1" x14ac:dyDescent="0.3">
      <c r="A386" s="194">
        <v>385</v>
      </c>
      <c r="B386" s="193" t="s">
        <v>1</v>
      </c>
      <c r="C386" s="193" t="s">
        <v>160</v>
      </c>
      <c r="D386" s="193" t="s">
        <v>13</v>
      </c>
      <c r="E386" s="193" t="s">
        <v>297</v>
      </c>
      <c r="F386" s="195" t="s">
        <v>507</v>
      </c>
      <c r="G386" s="3" t="s">
        <v>144</v>
      </c>
      <c r="H386" s="193" t="s">
        <v>508</v>
      </c>
      <c r="I386" s="193" t="s">
        <v>148</v>
      </c>
    </row>
    <row r="387" spans="1:9" ht="21.75" customHeight="1" x14ac:dyDescent="0.3">
      <c r="A387" s="194">
        <v>386</v>
      </c>
      <c r="B387" s="193" t="s">
        <v>1</v>
      </c>
      <c r="C387" s="193" t="s">
        <v>160</v>
      </c>
      <c r="D387" s="193" t="s">
        <v>13</v>
      </c>
      <c r="E387" s="193" t="s">
        <v>62</v>
      </c>
      <c r="F387" s="195" t="s">
        <v>63</v>
      </c>
      <c r="G387" s="3" t="s">
        <v>146</v>
      </c>
      <c r="H387" s="193" t="s">
        <v>220</v>
      </c>
      <c r="I387" s="193" t="s">
        <v>144</v>
      </c>
    </row>
    <row r="388" spans="1:9" ht="21.75" customHeight="1" x14ac:dyDescent="0.3">
      <c r="A388" s="194">
        <v>387</v>
      </c>
      <c r="B388" s="193" t="s">
        <v>1</v>
      </c>
      <c r="C388" s="193" t="s">
        <v>160</v>
      </c>
      <c r="D388" s="193" t="s">
        <v>13</v>
      </c>
      <c r="E388" s="193" t="s">
        <v>69</v>
      </c>
      <c r="F388" s="195" t="s">
        <v>523</v>
      </c>
      <c r="G388" s="3" t="s">
        <v>146</v>
      </c>
      <c r="H388" s="193" t="s">
        <v>524</v>
      </c>
      <c r="I388" s="193" t="s">
        <v>148</v>
      </c>
    </row>
    <row r="389" spans="1:9" ht="21.75" customHeight="1" x14ac:dyDescent="0.3">
      <c r="A389" s="194">
        <v>388</v>
      </c>
      <c r="B389" s="193" t="s">
        <v>1</v>
      </c>
      <c r="C389" s="193" t="s">
        <v>160</v>
      </c>
      <c r="D389" s="194" t="s">
        <v>13</v>
      </c>
      <c r="E389" s="193" t="s">
        <v>193</v>
      </c>
      <c r="F389" s="195" t="s">
        <v>194</v>
      </c>
      <c r="G389" s="197" t="s">
        <v>140</v>
      </c>
      <c r="H389" s="194" t="s">
        <v>223</v>
      </c>
      <c r="I389" s="194" t="s">
        <v>138</v>
      </c>
    </row>
    <row r="390" spans="1:9" ht="21.75" customHeight="1" x14ac:dyDescent="0.3">
      <c r="A390" s="194">
        <v>389</v>
      </c>
      <c r="B390" s="193" t="s">
        <v>1</v>
      </c>
      <c r="C390" s="193" t="s">
        <v>160</v>
      </c>
      <c r="D390" s="193" t="s">
        <v>13</v>
      </c>
      <c r="E390" s="193" t="s">
        <v>21</v>
      </c>
      <c r="F390" s="195" t="s">
        <v>858</v>
      </c>
      <c r="G390" s="3" t="s">
        <v>150</v>
      </c>
      <c r="H390" s="193" t="s">
        <v>859</v>
      </c>
      <c r="I390" s="193" t="s">
        <v>146</v>
      </c>
    </row>
    <row r="391" spans="1:9" ht="21.75" customHeight="1" x14ac:dyDescent="0.3">
      <c r="A391" s="194">
        <v>390</v>
      </c>
      <c r="B391" s="193" t="s">
        <v>1</v>
      </c>
      <c r="C391" s="193" t="s">
        <v>160</v>
      </c>
      <c r="D391" s="193" t="s">
        <v>13</v>
      </c>
      <c r="E391" s="193" t="s">
        <v>303</v>
      </c>
      <c r="F391" s="195" t="s">
        <v>619</v>
      </c>
      <c r="G391" s="3" t="s">
        <v>144</v>
      </c>
      <c r="H391" s="193" t="s">
        <v>620</v>
      </c>
      <c r="I391" s="193" t="s">
        <v>148</v>
      </c>
    </row>
    <row r="392" spans="1:9" ht="21.75" customHeight="1" x14ac:dyDescent="0.3">
      <c r="A392" s="194">
        <v>391</v>
      </c>
      <c r="B392" s="193" t="s">
        <v>1</v>
      </c>
      <c r="C392" s="193" t="s">
        <v>160</v>
      </c>
      <c r="D392" s="193" t="s">
        <v>13</v>
      </c>
      <c r="E392" s="193" t="s">
        <v>308</v>
      </c>
      <c r="F392" s="195" t="s">
        <v>368</v>
      </c>
      <c r="G392" s="3" t="s">
        <v>148</v>
      </c>
      <c r="H392" s="193" t="s">
        <v>650</v>
      </c>
      <c r="I392" s="193" t="s">
        <v>148</v>
      </c>
    </row>
    <row r="393" spans="1:9" ht="21.75" customHeight="1" x14ac:dyDescent="0.3">
      <c r="A393" s="194">
        <v>392</v>
      </c>
      <c r="B393" s="193" t="s">
        <v>1</v>
      </c>
      <c r="C393" s="193" t="s">
        <v>160</v>
      </c>
      <c r="D393" s="193" t="s">
        <v>13</v>
      </c>
      <c r="E393" s="4" t="s">
        <v>771</v>
      </c>
      <c r="F393" s="195" t="s">
        <v>756</v>
      </c>
      <c r="G393" s="3" t="s">
        <v>144</v>
      </c>
      <c r="H393" s="193" t="s">
        <v>757</v>
      </c>
      <c r="I393" s="193" t="s">
        <v>144</v>
      </c>
    </row>
    <row r="394" spans="1:9" ht="21.75" customHeight="1" x14ac:dyDescent="0.3">
      <c r="A394" s="194">
        <v>393</v>
      </c>
      <c r="B394" s="193" t="s">
        <v>1</v>
      </c>
      <c r="C394" s="193" t="s">
        <v>160</v>
      </c>
      <c r="D394" s="193" t="s">
        <v>13</v>
      </c>
      <c r="E394" s="4" t="s">
        <v>771</v>
      </c>
      <c r="F394" s="195" t="s">
        <v>753</v>
      </c>
      <c r="G394" s="3" t="s">
        <v>144</v>
      </c>
      <c r="H394" s="193" t="s">
        <v>336</v>
      </c>
      <c r="I394" s="193" t="s">
        <v>150</v>
      </c>
    </row>
    <row r="395" spans="1:9" ht="21.75" customHeight="1" x14ac:dyDescent="0.3">
      <c r="A395" s="194">
        <v>394</v>
      </c>
      <c r="B395" s="193" t="s">
        <v>1</v>
      </c>
      <c r="C395" s="193" t="s">
        <v>160</v>
      </c>
      <c r="D395" s="193" t="s">
        <v>1123</v>
      </c>
      <c r="E395" s="193" t="s">
        <v>46</v>
      </c>
      <c r="F395" s="195" t="s">
        <v>726</v>
      </c>
      <c r="G395" s="3" t="s">
        <v>150</v>
      </c>
      <c r="H395" s="193" t="s">
        <v>727</v>
      </c>
      <c r="I395" s="193" t="s">
        <v>144</v>
      </c>
    </row>
    <row r="396" spans="1:9" ht="21.75" customHeight="1" x14ac:dyDescent="0.3">
      <c r="A396" s="194">
        <v>395</v>
      </c>
      <c r="B396" s="193" t="s">
        <v>1</v>
      </c>
      <c r="C396" s="193" t="s">
        <v>160</v>
      </c>
      <c r="D396" s="193" t="s">
        <v>13</v>
      </c>
      <c r="E396" s="193" t="s">
        <v>44</v>
      </c>
      <c r="F396" s="195" t="s">
        <v>681</v>
      </c>
      <c r="G396" s="3" t="s">
        <v>148</v>
      </c>
      <c r="H396" s="193" t="s">
        <v>682</v>
      </c>
      <c r="I396" s="193" t="s">
        <v>144</v>
      </c>
    </row>
    <row r="397" spans="1:9" ht="21.75" customHeight="1" x14ac:dyDescent="0.3">
      <c r="A397" s="194">
        <v>396</v>
      </c>
      <c r="B397" s="193" t="s">
        <v>1</v>
      </c>
      <c r="C397" s="193" t="s">
        <v>1218</v>
      </c>
      <c r="D397" s="193" t="s">
        <v>13</v>
      </c>
      <c r="E397" s="193" t="s">
        <v>44</v>
      </c>
      <c r="F397" s="195" t="s">
        <v>1219</v>
      </c>
      <c r="G397" s="3" t="s">
        <v>1221</v>
      </c>
      <c r="H397" s="193" t="s">
        <v>1220</v>
      </c>
      <c r="I397" s="193" t="s">
        <v>150</v>
      </c>
    </row>
    <row r="398" spans="1:9" ht="21.75" customHeight="1" x14ac:dyDescent="0.3">
      <c r="A398" s="194">
        <v>397</v>
      </c>
      <c r="B398" s="193" t="s">
        <v>1</v>
      </c>
      <c r="C398" s="193" t="s">
        <v>160</v>
      </c>
      <c r="D398" s="193" t="s">
        <v>1089</v>
      </c>
      <c r="E398" s="193" t="s">
        <v>70</v>
      </c>
      <c r="F398" s="195" t="s">
        <v>867</v>
      </c>
      <c r="G398" s="3" t="s">
        <v>148</v>
      </c>
      <c r="H398" s="193" t="s">
        <v>868</v>
      </c>
      <c r="I398" s="193" t="s">
        <v>150</v>
      </c>
    </row>
    <row r="399" spans="1:9" ht="21.75" customHeight="1" x14ac:dyDescent="0.3">
      <c r="A399" s="194">
        <v>398</v>
      </c>
      <c r="B399" s="193" t="s">
        <v>1</v>
      </c>
      <c r="C399" s="193" t="s">
        <v>160</v>
      </c>
      <c r="D399" s="193" t="s">
        <v>13</v>
      </c>
      <c r="E399" s="193" t="s">
        <v>29</v>
      </c>
      <c r="F399" s="195" t="s">
        <v>703</v>
      </c>
      <c r="G399" s="3" t="s">
        <v>146</v>
      </c>
      <c r="H399" s="193" t="s">
        <v>704</v>
      </c>
      <c r="I399" s="193" t="s">
        <v>150</v>
      </c>
    </row>
    <row r="400" spans="1:9" ht="21.75" customHeight="1" x14ac:dyDescent="0.3">
      <c r="A400" s="194">
        <v>399</v>
      </c>
      <c r="B400" s="193" t="s">
        <v>1</v>
      </c>
      <c r="C400" s="193" t="s">
        <v>160</v>
      </c>
      <c r="D400" s="193" t="s">
        <v>13</v>
      </c>
      <c r="E400" s="193" t="s">
        <v>81</v>
      </c>
      <c r="F400" s="195" t="s">
        <v>707</v>
      </c>
      <c r="G400" s="3" t="s">
        <v>148</v>
      </c>
      <c r="H400" s="193" t="s">
        <v>708</v>
      </c>
      <c r="I400" s="193" t="s">
        <v>146</v>
      </c>
    </row>
    <row r="401" spans="1:9" ht="21.75" customHeight="1" x14ac:dyDescent="0.3">
      <c r="A401" s="194">
        <v>400</v>
      </c>
      <c r="B401" s="193" t="s">
        <v>1</v>
      </c>
      <c r="C401" s="193" t="s">
        <v>160</v>
      </c>
      <c r="D401" s="193" t="s">
        <v>276</v>
      </c>
      <c r="E401" s="193" t="s">
        <v>76</v>
      </c>
      <c r="F401" s="195" t="s">
        <v>328</v>
      </c>
      <c r="G401" s="3" t="s">
        <v>144</v>
      </c>
      <c r="H401" s="193" t="s">
        <v>329</v>
      </c>
      <c r="I401" s="193" t="s">
        <v>144</v>
      </c>
    </row>
    <row r="402" spans="1:9" ht="21.75" customHeight="1" x14ac:dyDescent="0.3">
      <c r="A402" s="194">
        <v>401</v>
      </c>
      <c r="B402" s="193" t="s">
        <v>1</v>
      </c>
      <c r="C402" s="193" t="s">
        <v>160</v>
      </c>
      <c r="D402" s="193" t="s">
        <v>276</v>
      </c>
      <c r="E402" s="193" t="s">
        <v>34</v>
      </c>
      <c r="F402" s="195" t="s">
        <v>368</v>
      </c>
      <c r="G402" s="3" t="s">
        <v>146</v>
      </c>
      <c r="H402" s="193" t="s">
        <v>369</v>
      </c>
      <c r="I402" s="193" t="s">
        <v>144</v>
      </c>
    </row>
    <row r="403" spans="1:9" ht="21.75" customHeight="1" x14ac:dyDescent="0.3">
      <c r="A403" s="194">
        <v>402</v>
      </c>
      <c r="B403" s="193" t="s">
        <v>1</v>
      </c>
      <c r="C403" s="193" t="s">
        <v>160</v>
      </c>
      <c r="D403" s="193" t="s">
        <v>276</v>
      </c>
      <c r="E403" s="193" t="s">
        <v>34</v>
      </c>
      <c r="F403" s="195" t="s">
        <v>370</v>
      </c>
      <c r="G403" s="3" t="s">
        <v>150</v>
      </c>
      <c r="H403" s="193" t="s">
        <v>371</v>
      </c>
      <c r="I403" s="193" t="s">
        <v>146</v>
      </c>
    </row>
    <row r="404" spans="1:9" ht="21.75" customHeight="1" x14ac:dyDescent="0.3">
      <c r="A404" s="194">
        <v>403</v>
      </c>
      <c r="B404" s="193" t="s">
        <v>1</v>
      </c>
      <c r="C404" s="193" t="s">
        <v>160</v>
      </c>
      <c r="D404" s="193" t="s">
        <v>276</v>
      </c>
      <c r="E404" s="193" t="s">
        <v>25</v>
      </c>
      <c r="F404" s="195" t="s">
        <v>399</v>
      </c>
      <c r="G404" s="3" t="s">
        <v>148</v>
      </c>
      <c r="H404" s="193" t="s">
        <v>400</v>
      </c>
      <c r="I404" s="193" t="s">
        <v>148</v>
      </c>
    </row>
    <row r="405" spans="1:9" ht="21.75" customHeight="1" x14ac:dyDescent="0.3">
      <c r="A405" s="194">
        <v>404</v>
      </c>
      <c r="B405" s="193" t="s">
        <v>1</v>
      </c>
      <c r="C405" s="193" t="s">
        <v>160</v>
      </c>
      <c r="D405" s="193" t="s">
        <v>276</v>
      </c>
      <c r="E405" s="193" t="s">
        <v>1047</v>
      </c>
      <c r="F405" s="195" t="s">
        <v>1046</v>
      </c>
      <c r="G405" s="193" t="s">
        <v>144</v>
      </c>
      <c r="H405" s="193" t="s">
        <v>528</v>
      </c>
      <c r="I405" s="193" t="s">
        <v>142</v>
      </c>
    </row>
    <row r="406" spans="1:9" ht="21.75" customHeight="1" x14ac:dyDescent="0.3">
      <c r="A406" s="194">
        <v>405</v>
      </c>
      <c r="B406" s="193" t="s">
        <v>1</v>
      </c>
      <c r="C406" s="193" t="s">
        <v>160</v>
      </c>
      <c r="D406" s="193" t="s">
        <v>276</v>
      </c>
      <c r="E406" s="193" t="s">
        <v>181</v>
      </c>
      <c r="F406" s="195" t="s">
        <v>503</v>
      </c>
      <c r="G406" s="3" t="s">
        <v>146</v>
      </c>
      <c r="H406" s="193" t="s">
        <v>504</v>
      </c>
      <c r="I406" s="193" t="s">
        <v>146</v>
      </c>
    </row>
    <row r="407" spans="1:9" ht="21.75" customHeight="1" x14ac:dyDescent="0.3">
      <c r="A407" s="194">
        <v>406</v>
      </c>
      <c r="B407" s="193" t="s">
        <v>1</v>
      </c>
      <c r="C407" s="193" t="s">
        <v>160</v>
      </c>
      <c r="D407" s="194" t="s">
        <v>276</v>
      </c>
      <c r="E407" s="193" t="s">
        <v>71</v>
      </c>
      <c r="F407" s="195" t="s">
        <v>842</v>
      </c>
      <c r="G407" s="197" t="s">
        <v>146</v>
      </c>
      <c r="H407" s="194" t="s">
        <v>843</v>
      </c>
      <c r="I407" s="194" t="s">
        <v>144</v>
      </c>
    </row>
    <row r="408" spans="1:9" ht="21.75" customHeight="1" x14ac:dyDescent="0.3">
      <c r="A408" s="194">
        <v>407</v>
      </c>
      <c r="B408" s="193" t="s">
        <v>1</v>
      </c>
      <c r="C408" s="193" t="s">
        <v>160</v>
      </c>
      <c r="D408" s="193" t="s">
        <v>276</v>
      </c>
      <c r="E408" s="193" t="s">
        <v>71</v>
      </c>
      <c r="F408" s="195" t="s">
        <v>844</v>
      </c>
      <c r="G408" s="3" t="s">
        <v>148</v>
      </c>
      <c r="H408" s="193" t="s">
        <v>845</v>
      </c>
      <c r="I408" s="193" t="s">
        <v>148</v>
      </c>
    </row>
    <row r="409" spans="1:9" ht="21.75" customHeight="1" x14ac:dyDescent="0.3">
      <c r="A409" s="194">
        <v>408</v>
      </c>
      <c r="B409" s="193" t="s">
        <v>1</v>
      </c>
      <c r="C409" s="193" t="s">
        <v>160</v>
      </c>
      <c r="D409" s="193" t="s">
        <v>276</v>
      </c>
      <c r="E409" s="193" t="s">
        <v>71</v>
      </c>
      <c r="F409" s="195" t="s">
        <v>72</v>
      </c>
      <c r="G409" s="3" t="s">
        <v>146</v>
      </c>
      <c r="H409" s="193" t="s">
        <v>846</v>
      </c>
      <c r="I409" s="193" t="s">
        <v>144</v>
      </c>
    </row>
    <row r="410" spans="1:9" ht="21.75" customHeight="1" x14ac:dyDescent="0.3">
      <c r="A410" s="194">
        <v>409</v>
      </c>
      <c r="B410" s="193" t="s">
        <v>1</v>
      </c>
      <c r="C410" s="193" t="s">
        <v>160</v>
      </c>
      <c r="D410" s="193" t="s">
        <v>276</v>
      </c>
      <c r="E410" s="193" t="s">
        <v>71</v>
      </c>
      <c r="F410" s="195" t="s">
        <v>576</v>
      </c>
      <c r="G410" s="3" t="s">
        <v>144</v>
      </c>
      <c r="H410" s="193" t="s">
        <v>851</v>
      </c>
      <c r="I410" s="193" t="s">
        <v>144</v>
      </c>
    </row>
    <row r="411" spans="1:9" ht="21.75" customHeight="1" x14ac:dyDescent="0.3">
      <c r="A411" s="194">
        <v>410</v>
      </c>
      <c r="B411" s="193" t="s">
        <v>1</v>
      </c>
      <c r="C411" s="193" t="s">
        <v>160</v>
      </c>
      <c r="D411" s="193" t="s">
        <v>276</v>
      </c>
      <c r="E411" s="193" t="s">
        <v>930</v>
      </c>
      <c r="F411" s="195" t="s">
        <v>922</v>
      </c>
      <c r="G411" s="3" t="s">
        <v>146</v>
      </c>
      <c r="H411" s="193" t="s">
        <v>923</v>
      </c>
      <c r="I411" s="193" t="s">
        <v>148</v>
      </c>
    </row>
    <row r="412" spans="1:9" ht="21.75" customHeight="1" x14ac:dyDescent="0.3">
      <c r="A412" s="194">
        <v>411</v>
      </c>
      <c r="B412" s="193" t="s">
        <v>1</v>
      </c>
      <c r="C412" s="193" t="s">
        <v>160</v>
      </c>
      <c r="D412" s="193" t="s">
        <v>276</v>
      </c>
      <c r="E412" s="193" t="s">
        <v>1038</v>
      </c>
      <c r="F412" s="195" t="s">
        <v>1031</v>
      </c>
      <c r="G412" s="193" t="s">
        <v>150</v>
      </c>
      <c r="H412" s="193" t="s">
        <v>1032</v>
      </c>
      <c r="I412" s="193" t="s">
        <v>150</v>
      </c>
    </row>
    <row r="413" spans="1:9" ht="21.75" customHeight="1" x14ac:dyDescent="0.3">
      <c r="A413" s="194">
        <v>412</v>
      </c>
      <c r="B413" s="193" t="s">
        <v>1</v>
      </c>
      <c r="C413" s="193" t="s">
        <v>160</v>
      </c>
      <c r="D413" s="193" t="s">
        <v>276</v>
      </c>
      <c r="E413" s="193" t="s">
        <v>1038</v>
      </c>
      <c r="F413" s="195" t="s">
        <v>1033</v>
      </c>
      <c r="G413" s="193" t="s">
        <v>148</v>
      </c>
      <c r="H413" s="193" t="s">
        <v>1034</v>
      </c>
      <c r="I413" s="193" t="s">
        <v>136</v>
      </c>
    </row>
    <row r="414" spans="1:9" ht="21.75" customHeight="1" x14ac:dyDescent="0.3">
      <c r="A414" s="194">
        <v>413</v>
      </c>
      <c r="B414" s="193" t="s">
        <v>1</v>
      </c>
      <c r="C414" s="193" t="s">
        <v>160</v>
      </c>
      <c r="D414" s="193" t="s">
        <v>276</v>
      </c>
      <c r="E414" s="193" t="s">
        <v>79</v>
      </c>
      <c r="F414" s="195" t="s">
        <v>1077</v>
      </c>
      <c r="G414" s="193" t="s">
        <v>144</v>
      </c>
      <c r="H414" s="193" t="s">
        <v>1078</v>
      </c>
      <c r="I414" s="193" t="s">
        <v>146</v>
      </c>
    </row>
    <row r="415" spans="1:9" ht="21.75" customHeight="1" x14ac:dyDescent="0.3">
      <c r="A415" s="194">
        <v>414</v>
      </c>
      <c r="B415" s="193" t="s">
        <v>1</v>
      </c>
      <c r="C415" s="193" t="s">
        <v>160</v>
      </c>
      <c r="D415" s="193" t="s">
        <v>276</v>
      </c>
      <c r="E415" s="193" t="s">
        <v>21</v>
      </c>
      <c r="F415" s="195" t="s">
        <v>855</v>
      </c>
      <c r="G415" s="3" t="s">
        <v>144</v>
      </c>
      <c r="H415" s="193" t="s">
        <v>856</v>
      </c>
      <c r="I415" s="193" t="s">
        <v>148</v>
      </c>
    </row>
    <row r="416" spans="1:9" ht="21.75" customHeight="1" x14ac:dyDescent="0.3">
      <c r="A416" s="194">
        <v>415</v>
      </c>
      <c r="B416" s="193" t="s">
        <v>1</v>
      </c>
      <c r="C416" s="193" t="s">
        <v>160</v>
      </c>
      <c r="D416" s="193" t="s">
        <v>276</v>
      </c>
      <c r="E416" s="193" t="s">
        <v>21</v>
      </c>
      <c r="F416" s="195" t="s">
        <v>1313</v>
      </c>
      <c r="G416" s="193" t="s">
        <v>148</v>
      </c>
      <c r="H416" s="193" t="s">
        <v>1314</v>
      </c>
      <c r="I416" s="193" t="s">
        <v>148</v>
      </c>
    </row>
    <row r="417" spans="1:9" ht="21.75" customHeight="1" x14ac:dyDescent="0.3">
      <c r="A417" s="194">
        <v>416</v>
      </c>
      <c r="B417" s="193" t="s">
        <v>1</v>
      </c>
      <c r="C417" s="193" t="s">
        <v>1332</v>
      </c>
      <c r="D417" s="193" t="s">
        <v>276</v>
      </c>
      <c r="E417" s="193" t="s">
        <v>65</v>
      </c>
      <c r="F417" s="195" t="s">
        <v>1048</v>
      </c>
      <c r="G417" s="193" t="s">
        <v>146</v>
      </c>
      <c r="H417" s="193" t="s">
        <v>1049</v>
      </c>
      <c r="I417" s="193" t="s">
        <v>146</v>
      </c>
    </row>
    <row r="418" spans="1:9" ht="21.75" customHeight="1" x14ac:dyDescent="0.3">
      <c r="A418" s="194">
        <v>417</v>
      </c>
      <c r="B418" s="193" t="s">
        <v>1</v>
      </c>
      <c r="C418" s="193" t="s">
        <v>160</v>
      </c>
      <c r="D418" s="193" t="s">
        <v>276</v>
      </c>
      <c r="E418" s="193" t="s">
        <v>65</v>
      </c>
      <c r="F418" s="195" t="s">
        <v>1048</v>
      </c>
      <c r="G418" s="193" t="s">
        <v>146</v>
      </c>
      <c r="H418" s="193" t="s">
        <v>1049</v>
      </c>
      <c r="I418" s="193" t="s">
        <v>146</v>
      </c>
    </row>
    <row r="419" spans="1:9" ht="21.75" customHeight="1" x14ac:dyDescent="0.3">
      <c r="A419" s="194">
        <v>418</v>
      </c>
      <c r="B419" s="193" t="s">
        <v>1</v>
      </c>
      <c r="C419" s="193" t="s">
        <v>160</v>
      </c>
      <c r="D419" s="193" t="s">
        <v>276</v>
      </c>
      <c r="E419" s="193" t="s">
        <v>27</v>
      </c>
      <c r="F419" s="195" t="s">
        <v>957</v>
      </c>
      <c r="G419" s="3" t="s">
        <v>146</v>
      </c>
      <c r="H419" s="193" t="s">
        <v>958</v>
      </c>
      <c r="I419" s="193" t="s">
        <v>146</v>
      </c>
    </row>
    <row r="420" spans="1:9" ht="21.75" customHeight="1" x14ac:dyDescent="0.3">
      <c r="A420" s="194">
        <v>419</v>
      </c>
      <c r="B420" s="193" t="s">
        <v>1</v>
      </c>
      <c r="C420" s="193" t="s">
        <v>160</v>
      </c>
      <c r="D420" s="193" t="s">
        <v>276</v>
      </c>
      <c r="E420" s="193" t="s">
        <v>27</v>
      </c>
      <c r="F420" s="195" t="s">
        <v>970</v>
      </c>
      <c r="G420" s="3" t="s">
        <v>146</v>
      </c>
      <c r="H420" s="193" t="s">
        <v>971</v>
      </c>
      <c r="I420" s="193" t="s">
        <v>138</v>
      </c>
    </row>
    <row r="421" spans="1:9" ht="21.75" customHeight="1" x14ac:dyDescent="0.3">
      <c r="A421" s="194">
        <v>420</v>
      </c>
      <c r="B421" s="193" t="s">
        <v>1</v>
      </c>
      <c r="C421" s="193" t="s">
        <v>160</v>
      </c>
      <c r="D421" s="194" t="s">
        <v>276</v>
      </c>
      <c r="E421" s="193" t="s">
        <v>27</v>
      </c>
      <c r="F421" s="195" t="s">
        <v>999</v>
      </c>
      <c r="G421" s="197" t="s">
        <v>146</v>
      </c>
      <c r="H421" s="194" t="s">
        <v>1000</v>
      </c>
      <c r="I421" s="194" t="s">
        <v>146</v>
      </c>
    </row>
    <row r="422" spans="1:9" ht="21.75" customHeight="1" x14ac:dyDescent="0.3">
      <c r="A422" s="194">
        <v>421</v>
      </c>
      <c r="B422" s="193" t="s">
        <v>1</v>
      </c>
      <c r="C422" s="4" t="s">
        <v>160</v>
      </c>
      <c r="D422" s="4" t="s">
        <v>276</v>
      </c>
      <c r="E422" s="4" t="s">
        <v>46</v>
      </c>
      <c r="F422" s="4" t="s">
        <v>722</v>
      </c>
      <c r="G422" s="4" t="s">
        <v>136</v>
      </c>
      <c r="H422" s="4" t="s">
        <v>723</v>
      </c>
      <c r="I422" s="4" t="s">
        <v>146</v>
      </c>
    </row>
    <row r="423" spans="1:9" ht="21.75" customHeight="1" x14ac:dyDescent="0.3">
      <c r="A423" s="194">
        <v>422</v>
      </c>
      <c r="B423" s="193" t="s">
        <v>1</v>
      </c>
      <c r="C423" s="4" t="s">
        <v>160</v>
      </c>
      <c r="D423" s="4" t="s">
        <v>276</v>
      </c>
      <c r="E423" s="4" t="s">
        <v>46</v>
      </c>
      <c r="F423" s="4" t="s">
        <v>724</v>
      </c>
      <c r="G423" s="4" t="s">
        <v>138</v>
      </c>
      <c r="H423" s="4" t="s">
        <v>725</v>
      </c>
      <c r="I423" s="4" t="s">
        <v>1169</v>
      </c>
    </row>
    <row r="424" spans="1:9" ht="21.75" customHeight="1" x14ac:dyDescent="0.3">
      <c r="A424" s="194">
        <v>423</v>
      </c>
      <c r="B424" s="193" t="s">
        <v>1</v>
      </c>
      <c r="C424" s="193" t="s">
        <v>160</v>
      </c>
      <c r="D424" s="193" t="s">
        <v>276</v>
      </c>
      <c r="E424" s="193" t="s">
        <v>44</v>
      </c>
      <c r="F424" s="195" t="s">
        <v>688</v>
      </c>
      <c r="G424" s="3" t="s">
        <v>146</v>
      </c>
      <c r="H424" s="193" t="s">
        <v>689</v>
      </c>
      <c r="I424" s="193" t="s">
        <v>150</v>
      </c>
    </row>
    <row r="425" spans="1:9" ht="21.75" customHeight="1" x14ac:dyDescent="0.3">
      <c r="A425" s="194">
        <v>424</v>
      </c>
      <c r="B425" s="193" t="s">
        <v>1</v>
      </c>
      <c r="C425" s="193" t="s">
        <v>160</v>
      </c>
      <c r="D425" s="193" t="s">
        <v>276</v>
      </c>
      <c r="E425" s="193" t="s">
        <v>70</v>
      </c>
      <c r="F425" s="195" t="s">
        <v>865</v>
      </c>
      <c r="G425" s="3" t="s">
        <v>146</v>
      </c>
      <c r="H425" s="193" t="s">
        <v>866</v>
      </c>
      <c r="I425" s="193" t="s">
        <v>150</v>
      </c>
    </row>
    <row r="426" spans="1:9" ht="21.75" customHeight="1" x14ac:dyDescent="0.3">
      <c r="A426" s="194">
        <v>425</v>
      </c>
      <c r="B426" s="193" t="s">
        <v>1</v>
      </c>
      <c r="C426" s="193" t="s">
        <v>160</v>
      </c>
      <c r="D426" s="193" t="s">
        <v>161</v>
      </c>
      <c r="E426" s="193" t="s">
        <v>812</v>
      </c>
      <c r="F426" s="195" t="s">
        <v>798</v>
      </c>
      <c r="G426" s="3" t="s">
        <v>144</v>
      </c>
      <c r="H426" s="193" t="s">
        <v>799</v>
      </c>
      <c r="I426" s="193" t="s">
        <v>148</v>
      </c>
    </row>
    <row r="427" spans="1:9" ht="21.75" customHeight="1" x14ac:dyDescent="0.3">
      <c r="A427" s="194">
        <v>426</v>
      </c>
      <c r="B427" s="193" t="s">
        <v>1</v>
      </c>
      <c r="C427" s="193" t="s">
        <v>160</v>
      </c>
      <c r="D427" s="193" t="s">
        <v>161</v>
      </c>
      <c r="E427" s="193" t="s">
        <v>1271</v>
      </c>
      <c r="F427" s="195" t="s">
        <v>1033</v>
      </c>
      <c r="G427" s="193" t="s">
        <v>148</v>
      </c>
      <c r="H427" s="193" t="s">
        <v>1267</v>
      </c>
      <c r="I427" s="193" t="s">
        <v>148</v>
      </c>
    </row>
    <row r="428" spans="1:9" ht="21.75" customHeight="1" x14ac:dyDescent="0.3">
      <c r="A428" s="194">
        <v>427</v>
      </c>
      <c r="B428" s="193" t="s">
        <v>1</v>
      </c>
      <c r="C428" s="193" t="s">
        <v>1113</v>
      </c>
      <c r="D428" s="193" t="s">
        <v>1114</v>
      </c>
      <c r="E428" s="193" t="s">
        <v>1115</v>
      </c>
      <c r="F428" s="195" t="s">
        <v>1116</v>
      </c>
      <c r="G428" s="3" t="s">
        <v>1117</v>
      </c>
      <c r="H428" s="193" t="s">
        <v>1118</v>
      </c>
      <c r="I428" s="193" t="s">
        <v>1119</v>
      </c>
    </row>
    <row r="429" spans="1:9" ht="21.75" customHeight="1" x14ac:dyDescent="0.3">
      <c r="A429" s="194">
        <v>428</v>
      </c>
      <c r="B429" s="193" t="s">
        <v>1</v>
      </c>
      <c r="C429" s="193" t="s">
        <v>1113</v>
      </c>
      <c r="D429" s="193" t="s">
        <v>1114</v>
      </c>
      <c r="E429" s="193" t="s">
        <v>1115</v>
      </c>
      <c r="F429" s="195" t="s">
        <v>1120</v>
      </c>
      <c r="G429" s="3" t="s">
        <v>1121</v>
      </c>
      <c r="H429" s="193" t="s">
        <v>1122</v>
      </c>
      <c r="I429" s="193" t="s">
        <v>1117</v>
      </c>
    </row>
    <row r="430" spans="1:9" ht="21.75" customHeight="1" x14ac:dyDescent="0.3">
      <c r="A430" s="194">
        <v>429</v>
      </c>
      <c r="B430" s="193" t="s">
        <v>1</v>
      </c>
      <c r="C430" s="193" t="s">
        <v>1136</v>
      </c>
      <c r="D430" s="193" t="s">
        <v>1146</v>
      </c>
      <c r="E430" s="193" t="s">
        <v>1147</v>
      </c>
      <c r="F430" s="195" t="s">
        <v>1161</v>
      </c>
      <c r="G430" s="3" t="s">
        <v>1139</v>
      </c>
      <c r="H430" s="193" t="s">
        <v>1162</v>
      </c>
      <c r="I430" s="193" t="s">
        <v>1163</v>
      </c>
    </row>
    <row r="431" spans="1:9" ht="21.75" customHeight="1" x14ac:dyDescent="0.3">
      <c r="A431" s="194">
        <v>430</v>
      </c>
      <c r="B431" s="193" t="s">
        <v>1</v>
      </c>
      <c r="C431" s="193" t="s">
        <v>86</v>
      </c>
      <c r="D431" s="193" t="s">
        <v>15</v>
      </c>
      <c r="E431" s="193" t="s">
        <v>252</v>
      </c>
      <c r="F431" s="195" t="s">
        <v>331</v>
      </c>
      <c r="G431" s="3" t="s">
        <v>1174</v>
      </c>
      <c r="H431" s="193" t="s">
        <v>332</v>
      </c>
      <c r="I431" s="193" t="s">
        <v>1173</v>
      </c>
    </row>
    <row r="432" spans="1:9" ht="21.75" customHeight="1" x14ac:dyDescent="0.3">
      <c r="A432" s="194">
        <v>431</v>
      </c>
      <c r="B432" s="193" t="s">
        <v>1</v>
      </c>
      <c r="C432" s="193" t="s">
        <v>86</v>
      </c>
      <c r="D432" s="193" t="s">
        <v>15</v>
      </c>
      <c r="E432" s="193" t="s">
        <v>179</v>
      </c>
      <c r="F432" s="195" t="s">
        <v>180</v>
      </c>
      <c r="G432" s="3" t="s">
        <v>148</v>
      </c>
      <c r="H432" s="193" t="s">
        <v>213</v>
      </c>
      <c r="I432" s="193" t="s">
        <v>144</v>
      </c>
    </row>
    <row r="433" spans="1:9" ht="21.75" customHeight="1" x14ac:dyDescent="0.3">
      <c r="A433" s="194">
        <v>432</v>
      </c>
      <c r="B433" s="193" t="s">
        <v>1</v>
      </c>
      <c r="C433" s="193" t="s">
        <v>86</v>
      </c>
      <c r="D433" s="193" t="s">
        <v>15</v>
      </c>
      <c r="E433" s="193" t="s">
        <v>191</v>
      </c>
      <c r="F433" s="195" t="s">
        <v>192</v>
      </c>
      <c r="G433" s="3" t="s">
        <v>146</v>
      </c>
      <c r="H433" s="193" t="s">
        <v>52</v>
      </c>
      <c r="I433" s="193" t="s">
        <v>150</v>
      </c>
    </row>
    <row r="434" spans="1:9" ht="21.75" customHeight="1" x14ac:dyDescent="0.3">
      <c r="A434" s="194">
        <v>433</v>
      </c>
      <c r="B434" s="193" t="s">
        <v>1368</v>
      </c>
      <c r="C434" s="193" t="s">
        <v>1369</v>
      </c>
      <c r="D434" s="193" t="s">
        <v>1370</v>
      </c>
      <c r="E434" s="193" t="s">
        <v>1371</v>
      </c>
      <c r="F434" s="195" t="s">
        <v>1375</v>
      </c>
      <c r="G434" s="3" t="s">
        <v>1373</v>
      </c>
      <c r="H434" s="193" t="s">
        <v>1372</v>
      </c>
      <c r="I434" s="193" t="s">
        <v>1374</v>
      </c>
    </row>
    <row r="435" spans="1:9" ht="21.75" customHeight="1" x14ac:dyDescent="0.3">
      <c r="A435" s="194">
        <v>434</v>
      </c>
      <c r="B435" s="193" t="s">
        <v>1</v>
      </c>
      <c r="C435" s="194" t="s">
        <v>86</v>
      </c>
      <c r="D435" s="193" t="s">
        <v>13</v>
      </c>
      <c r="E435" s="193" t="s">
        <v>772</v>
      </c>
      <c r="F435" s="195" t="s">
        <v>779</v>
      </c>
      <c r="G435" s="3" t="s">
        <v>146</v>
      </c>
      <c r="H435" s="193" t="s">
        <v>780</v>
      </c>
      <c r="I435" s="193" t="s">
        <v>148</v>
      </c>
    </row>
    <row r="436" spans="1:9" ht="21.75" customHeight="1" x14ac:dyDescent="0.3">
      <c r="A436" s="194">
        <v>435</v>
      </c>
      <c r="B436" s="193" t="s">
        <v>1</v>
      </c>
      <c r="C436" s="193" t="s">
        <v>86</v>
      </c>
      <c r="D436" s="193" t="s">
        <v>13</v>
      </c>
      <c r="E436" s="193" t="s">
        <v>295</v>
      </c>
      <c r="F436" s="195" t="s">
        <v>939</v>
      </c>
      <c r="G436" s="3" t="s">
        <v>138</v>
      </c>
      <c r="H436" s="193" t="s">
        <v>940</v>
      </c>
      <c r="I436" s="193" t="s">
        <v>146</v>
      </c>
    </row>
    <row r="437" spans="1:9" ht="21.75" customHeight="1" x14ac:dyDescent="0.3">
      <c r="A437" s="194">
        <v>436</v>
      </c>
      <c r="B437" s="193" t="s">
        <v>1</v>
      </c>
      <c r="C437" s="193" t="s">
        <v>86</v>
      </c>
      <c r="D437" s="193" t="s">
        <v>13</v>
      </c>
      <c r="E437" s="193" t="s">
        <v>69</v>
      </c>
      <c r="F437" s="195" t="s">
        <v>525</v>
      </c>
      <c r="G437" s="3" t="s">
        <v>148</v>
      </c>
      <c r="H437" s="193" t="s">
        <v>526</v>
      </c>
      <c r="I437" s="193" t="s">
        <v>148</v>
      </c>
    </row>
    <row r="438" spans="1:9" ht="21.75" customHeight="1" x14ac:dyDescent="0.3">
      <c r="A438" s="194">
        <v>437</v>
      </c>
      <c r="B438" s="193" t="s">
        <v>1</v>
      </c>
      <c r="C438" s="193" t="s">
        <v>86</v>
      </c>
      <c r="D438" s="193" t="s">
        <v>1376</v>
      </c>
      <c r="E438" s="193" t="s">
        <v>27</v>
      </c>
      <c r="F438" s="195" t="s">
        <v>968</v>
      </c>
      <c r="G438" s="3" t="s">
        <v>146</v>
      </c>
      <c r="H438" s="193" t="s">
        <v>969</v>
      </c>
      <c r="I438" s="193" t="s">
        <v>146</v>
      </c>
    </row>
    <row r="439" spans="1:9" ht="21.75" customHeight="1" x14ac:dyDescent="0.3">
      <c r="A439" s="194">
        <v>438</v>
      </c>
      <c r="B439" s="193" t="s">
        <v>1</v>
      </c>
      <c r="C439" s="193" t="s">
        <v>86</v>
      </c>
      <c r="D439" s="193" t="s">
        <v>13</v>
      </c>
      <c r="E439" s="193" t="s">
        <v>46</v>
      </c>
      <c r="F439" s="195" t="s">
        <v>708</v>
      </c>
      <c r="G439" s="3" t="s">
        <v>148</v>
      </c>
      <c r="H439" s="193" t="s">
        <v>728</v>
      </c>
      <c r="I439" s="193" t="s">
        <v>146</v>
      </c>
    </row>
    <row r="440" spans="1:9" ht="21.75" customHeight="1" x14ac:dyDescent="0.3">
      <c r="A440" s="194">
        <v>439</v>
      </c>
      <c r="B440" s="193" t="s">
        <v>1</v>
      </c>
      <c r="C440" s="193" t="s">
        <v>1154</v>
      </c>
      <c r="D440" s="193" t="s">
        <v>1155</v>
      </c>
      <c r="E440" s="193" t="s">
        <v>1156</v>
      </c>
      <c r="F440" s="195" t="s">
        <v>1157</v>
      </c>
      <c r="G440" s="3" t="s">
        <v>1158</v>
      </c>
      <c r="H440" s="193" t="s">
        <v>1159</v>
      </c>
      <c r="I440" s="193" t="s">
        <v>1160</v>
      </c>
    </row>
    <row r="441" spans="1:9" ht="21.75" customHeight="1" x14ac:dyDescent="0.3">
      <c r="A441" s="194">
        <v>440</v>
      </c>
      <c r="B441" s="193" t="s">
        <v>1</v>
      </c>
      <c r="C441" s="193" t="s">
        <v>86</v>
      </c>
      <c r="D441" s="193" t="s">
        <v>276</v>
      </c>
      <c r="E441" s="193" t="s">
        <v>284</v>
      </c>
      <c r="F441" s="195" t="s">
        <v>897</v>
      </c>
      <c r="G441" s="3" t="s">
        <v>136</v>
      </c>
      <c r="H441" s="193" t="s">
        <v>898</v>
      </c>
      <c r="I441" s="193" t="s">
        <v>148</v>
      </c>
    </row>
    <row r="442" spans="1:9" ht="21.75" customHeight="1" x14ac:dyDescent="0.3">
      <c r="A442" s="194">
        <v>441</v>
      </c>
      <c r="B442" s="193" t="s">
        <v>1</v>
      </c>
      <c r="C442" s="4" t="s">
        <v>88</v>
      </c>
      <c r="D442" s="4" t="s">
        <v>16</v>
      </c>
      <c r="E442" s="4" t="s">
        <v>74</v>
      </c>
      <c r="F442" s="4" t="s">
        <v>734</v>
      </c>
      <c r="G442" s="4" t="s">
        <v>150</v>
      </c>
      <c r="H442" s="4" t="s">
        <v>735</v>
      </c>
      <c r="I442" s="4" t="s">
        <v>150</v>
      </c>
    </row>
    <row r="443" spans="1:9" ht="21.75" customHeight="1" x14ac:dyDescent="0.3">
      <c r="A443" s="194">
        <v>442</v>
      </c>
      <c r="B443" s="193" t="s">
        <v>1</v>
      </c>
      <c r="C443" s="193" t="s">
        <v>88</v>
      </c>
      <c r="D443" s="193" t="s">
        <v>13</v>
      </c>
      <c r="E443" s="193" t="s">
        <v>295</v>
      </c>
      <c r="F443" s="195" t="s">
        <v>499</v>
      </c>
      <c r="G443" s="3" t="s">
        <v>144</v>
      </c>
      <c r="H443" s="193" t="s">
        <v>500</v>
      </c>
      <c r="I443" s="193" t="s">
        <v>150</v>
      </c>
    </row>
    <row r="444" spans="1:9" ht="21.75" customHeight="1" x14ac:dyDescent="0.3">
      <c r="A444" s="194">
        <v>443</v>
      </c>
      <c r="B444" s="193" t="s">
        <v>1091</v>
      </c>
      <c r="C444" s="193" t="s">
        <v>1092</v>
      </c>
      <c r="D444" s="193" t="s">
        <v>1093</v>
      </c>
      <c r="E444" s="193" t="s">
        <v>1094</v>
      </c>
      <c r="F444" s="195" t="s">
        <v>1095</v>
      </c>
      <c r="G444" s="3" t="s">
        <v>1096</v>
      </c>
      <c r="H444" s="193" t="s">
        <v>1097</v>
      </c>
      <c r="I444" s="3" t="s">
        <v>1096</v>
      </c>
    </row>
    <row r="445" spans="1:9" ht="21.75" customHeight="1" x14ac:dyDescent="0.3">
      <c r="A445" s="194">
        <v>444</v>
      </c>
      <c r="B445" s="193" t="s">
        <v>12</v>
      </c>
      <c r="C445" s="193" t="s">
        <v>159</v>
      </c>
      <c r="D445" s="193" t="s">
        <v>18</v>
      </c>
      <c r="E445" s="193" t="s">
        <v>303</v>
      </c>
      <c r="F445" s="195" t="s">
        <v>19</v>
      </c>
      <c r="G445" s="3" t="s">
        <v>1213</v>
      </c>
      <c r="H445" s="193" t="s">
        <v>621</v>
      </c>
      <c r="I445" s="193" t="s">
        <v>148</v>
      </c>
    </row>
    <row r="446" spans="1:9" ht="21.75" customHeight="1" x14ac:dyDescent="0.3">
      <c r="A446" s="194">
        <v>445</v>
      </c>
      <c r="B446" s="193" t="s">
        <v>12</v>
      </c>
      <c r="C446" s="193" t="s">
        <v>159</v>
      </c>
      <c r="D446" s="193" t="s">
        <v>16</v>
      </c>
      <c r="E446" s="193" t="s">
        <v>292</v>
      </c>
      <c r="F446" s="195" t="s">
        <v>386</v>
      </c>
      <c r="G446" s="3" t="s">
        <v>136</v>
      </c>
      <c r="H446" s="193" t="s">
        <v>387</v>
      </c>
      <c r="I446" s="193" t="s">
        <v>144</v>
      </c>
    </row>
    <row r="447" spans="1:9" ht="21.75" customHeight="1" x14ac:dyDescent="0.3">
      <c r="A447" s="194">
        <v>446</v>
      </c>
      <c r="B447" s="193" t="s">
        <v>12</v>
      </c>
      <c r="C447" s="193" t="s">
        <v>159</v>
      </c>
      <c r="D447" s="193" t="s">
        <v>16</v>
      </c>
      <c r="E447" s="193" t="s">
        <v>23</v>
      </c>
      <c r="F447" s="195" t="s">
        <v>405</v>
      </c>
      <c r="G447" s="3" t="s">
        <v>136</v>
      </c>
      <c r="H447" s="193" t="s">
        <v>439</v>
      </c>
      <c r="I447" s="193" t="s">
        <v>148</v>
      </c>
    </row>
    <row r="448" spans="1:9" ht="21.75" customHeight="1" x14ac:dyDescent="0.3">
      <c r="A448" s="194">
        <v>447</v>
      </c>
      <c r="B448" s="193" t="s">
        <v>12</v>
      </c>
      <c r="C448" s="4" t="s">
        <v>159</v>
      </c>
      <c r="D448" s="4" t="s">
        <v>16</v>
      </c>
      <c r="E448" s="4" t="s">
        <v>1266</v>
      </c>
      <c r="F448" s="4" t="s">
        <v>742</v>
      </c>
      <c r="G448" s="4" t="s">
        <v>1196</v>
      </c>
      <c r="H448" s="4" t="s">
        <v>744</v>
      </c>
      <c r="I448" s="4" t="s">
        <v>136</v>
      </c>
    </row>
    <row r="449" spans="1:9" ht="21.75" customHeight="1" x14ac:dyDescent="0.3">
      <c r="A449" s="194">
        <v>448</v>
      </c>
      <c r="B449" s="193" t="s">
        <v>12</v>
      </c>
      <c r="C449" s="193" t="s">
        <v>159</v>
      </c>
      <c r="D449" s="193" t="s">
        <v>16</v>
      </c>
      <c r="E449" s="4" t="s">
        <v>1266</v>
      </c>
      <c r="F449" s="195" t="s">
        <v>1255</v>
      </c>
      <c r="G449" s="193" t="s">
        <v>140</v>
      </c>
      <c r="H449" s="193" t="s">
        <v>743</v>
      </c>
      <c r="I449" s="193" t="s">
        <v>1334</v>
      </c>
    </row>
    <row r="450" spans="1:9" ht="21.75" customHeight="1" x14ac:dyDescent="0.3">
      <c r="A450" s="194">
        <v>449</v>
      </c>
      <c r="B450" s="193" t="s">
        <v>12</v>
      </c>
      <c r="C450" s="193" t="s">
        <v>159</v>
      </c>
      <c r="D450" s="193" t="s">
        <v>16</v>
      </c>
      <c r="E450" s="193" t="s">
        <v>310</v>
      </c>
      <c r="F450" s="195" t="s">
        <v>693</v>
      </c>
      <c r="G450" s="3" t="s">
        <v>136</v>
      </c>
      <c r="H450" s="193" t="s">
        <v>60</v>
      </c>
      <c r="I450" s="193" t="s">
        <v>138</v>
      </c>
    </row>
    <row r="451" spans="1:9" ht="21.75" customHeight="1" x14ac:dyDescent="0.3">
      <c r="A451" s="194">
        <v>450</v>
      </c>
      <c r="B451" s="193" t="s">
        <v>12</v>
      </c>
      <c r="C451" s="193" t="s">
        <v>159</v>
      </c>
      <c r="D451" s="193" t="s">
        <v>1009</v>
      </c>
      <c r="E451" s="193" t="s">
        <v>1010</v>
      </c>
      <c r="F451" s="195" t="s">
        <v>1013</v>
      </c>
      <c r="G451" s="3" t="s">
        <v>1017</v>
      </c>
      <c r="H451" s="193" t="s">
        <v>1019</v>
      </c>
      <c r="I451" s="193" t="s">
        <v>1018</v>
      </c>
    </row>
    <row r="452" spans="1:9" ht="21.75" customHeight="1" x14ac:dyDescent="0.3">
      <c r="A452" s="194">
        <v>451</v>
      </c>
      <c r="B452" s="193" t="s">
        <v>12</v>
      </c>
      <c r="C452" s="193" t="s">
        <v>159</v>
      </c>
      <c r="D452" s="193" t="s">
        <v>1009</v>
      </c>
      <c r="E452" s="193" t="s">
        <v>1010</v>
      </c>
      <c r="F452" s="195" t="s">
        <v>1014</v>
      </c>
      <c r="G452" s="3" t="s">
        <v>1018</v>
      </c>
      <c r="H452" s="193" t="s">
        <v>1012</v>
      </c>
      <c r="I452" s="193" t="s">
        <v>1018</v>
      </c>
    </row>
    <row r="453" spans="1:9" ht="21.75" customHeight="1" x14ac:dyDescent="0.3">
      <c r="A453" s="194">
        <v>452</v>
      </c>
      <c r="B453" s="193" t="s">
        <v>12</v>
      </c>
      <c r="C453" s="193" t="s">
        <v>159</v>
      </c>
      <c r="D453" s="194" t="s">
        <v>15</v>
      </c>
      <c r="E453" s="193" t="s">
        <v>23</v>
      </c>
      <c r="F453" s="195" t="s">
        <v>407</v>
      </c>
      <c r="G453" s="197" t="s">
        <v>138</v>
      </c>
      <c r="H453" s="194" t="s">
        <v>443</v>
      </c>
      <c r="I453" s="193" t="s">
        <v>138</v>
      </c>
    </row>
    <row r="454" spans="1:9" ht="21.75" customHeight="1" x14ac:dyDescent="0.3">
      <c r="A454" s="194">
        <v>453</v>
      </c>
      <c r="B454" s="193" t="s">
        <v>12</v>
      </c>
      <c r="C454" s="193" t="s">
        <v>159</v>
      </c>
      <c r="D454" s="193" t="s">
        <v>15</v>
      </c>
      <c r="E454" s="193" t="s">
        <v>23</v>
      </c>
      <c r="F454" s="195" t="s">
        <v>478</v>
      </c>
      <c r="G454" s="3" t="s">
        <v>138</v>
      </c>
      <c r="H454" s="193" t="s">
        <v>444</v>
      </c>
      <c r="I454" s="193" t="s">
        <v>140</v>
      </c>
    </row>
    <row r="455" spans="1:9" ht="21.75" customHeight="1" x14ac:dyDescent="0.3">
      <c r="A455" s="194">
        <v>454</v>
      </c>
      <c r="B455" s="193" t="s">
        <v>12</v>
      </c>
      <c r="C455" s="193" t="s">
        <v>159</v>
      </c>
      <c r="D455" s="193" t="s">
        <v>15</v>
      </c>
      <c r="E455" s="193" t="s">
        <v>1258</v>
      </c>
      <c r="F455" s="195" t="s">
        <v>1251</v>
      </c>
      <c r="G455" s="193" t="s">
        <v>140</v>
      </c>
      <c r="H455" s="193" t="s">
        <v>1252</v>
      </c>
      <c r="I455" s="193" t="s">
        <v>150</v>
      </c>
    </row>
    <row r="456" spans="1:9" ht="21.75" customHeight="1" x14ac:dyDescent="0.3">
      <c r="A456" s="194">
        <v>455</v>
      </c>
      <c r="B456" s="193" t="s">
        <v>12</v>
      </c>
      <c r="C456" s="193" t="s">
        <v>159</v>
      </c>
      <c r="D456" s="193" t="s">
        <v>15</v>
      </c>
      <c r="E456" s="193" t="s">
        <v>21</v>
      </c>
      <c r="F456" s="195" t="s">
        <v>567</v>
      </c>
      <c r="G456" s="3" t="s">
        <v>138</v>
      </c>
      <c r="H456" s="193" t="s">
        <v>565</v>
      </c>
      <c r="I456" s="193" t="s">
        <v>140</v>
      </c>
    </row>
    <row r="457" spans="1:9" ht="21.75" customHeight="1" x14ac:dyDescent="0.3">
      <c r="A457" s="194">
        <v>456</v>
      </c>
      <c r="B457" s="193" t="s">
        <v>12</v>
      </c>
      <c r="C457" s="193" t="s">
        <v>159</v>
      </c>
      <c r="D457" s="193" t="s">
        <v>15</v>
      </c>
      <c r="E457" s="193" t="s">
        <v>303</v>
      </c>
      <c r="F457" s="195" t="s">
        <v>576</v>
      </c>
      <c r="G457" s="3" t="s">
        <v>138</v>
      </c>
      <c r="H457" s="193" t="s">
        <v>622</v>
      </c>
      <c r="I457" s="193" t="s">
        <v>144</v>
      </c>
    </row>
    <row r="458" spans="1:9" ht="21.75" customHeight="1" x14ac:dyDescent="0.3">
      <c r="A458" s="194">
        <v>457</v>
      </c>
      <c r="B458" s="193" t="s">
        <v>12</v>
      </c>
      <c r="C458" s="193" t="s">
        <v>159</v>
      </c>
      <c r="D458" s="193" t="s">
        <v>15</v>
      </c>
      <c r="E458" s="193" t="s">
        <v>303</v>
      </c>
      <c r="F458" s="195" t="s">
        <v>609</v>
      </c>
      <c r="G458" s="3" t="s">
        <v>136</v>
      </c>
      <c r="H458" s="193" t="s">
        <v>577</v>
      </c>
      <c r="I458" s="193" t="s">
        <v>140</v>
      </c>
    </row>
    <row r="459" spans="1:9" ht="21.75" customHeight="1" x14ac:dyDescent="0.3">
      <c r="A459" s="194">
        <v>458</v>
      </c>
      <c r="B459" s="193" t="s">
        <v>12</v>
      </c>
      <c r="C459" s="193" t="s">
        <v>159</v>
      </c>
      <c r="D459" s="193" t="s">
        <v>15</v>
      </c>
      <c r="E459" s="193" t="s">
        <v>303</v>
      </c>
      <c r="F459" s="195" t="s">
        <v>578</v>
      </c>
      <c r="G459" s="3" t="s">
        <v>138</v>
      </c>
      <c r="H459" s="193" t="s">
        <v>566</v>
      </c>
      <c r="I459" s="193" t="s">
        <v>144</v>
      </c>
    </row>
    <row r="460" spans="1:9" ht="21.75" customHeight="1" x14ac:dyDescent="0.3">
      <c r="A460" s="194">
        <v>459</v>
      </c>
      <c r="B460" s="193" t="s">
        <v>12</v>
      </c>
      <c r="C460" s="193" t="s">
        <v>159</v>
      </c>
      <c r="D460" s="193" t="s">
        <v>15</v>
      </c>
      <c r="E460" s="193" t="s">
        <v>27</v>
      </c>
      <c r="F460" s="195" t="s">
        <v>965</v>
      </c>
      <c r="G460" s="3" t="s">
        <v>138</v>
      </c>
      <c r="H460" s="193" t="s">
        <v>980</v>
      </c>
      <c r="I460" s="193" t="s">
        <v>144</v>
      </c>
    </row>
    <row r="461" spans="1:9" ht="21.75" customHeight="1" x14ac:dyDescent="0.3">
      <c r="A461" s="194">
        <v>460</v>
      </c>
      <c r="B461" s="193" t="s">
        <v>12</v>
      </c>
      <c r="C461" s="193" t="s">
        <v>159</v>
      </c>
      <c r="D461" s="193" t="s">
        <v>15</v>
      </c>
      <c r="E461" s="193" t="s">
        <v>27</v>
      </c>
      <c r="F461" s="195" t="s">
        <v>964</v>
      </c>
      <c r="G461" s="193" t="s">
        <v>136</v>
      </c>
      <c r="H461" s="193" t="s">
        <v>1302</v>
      </c>
      <c r="I461" s="193" t="s">
        <v>144</v>
      </c>
    </row>
    <row r="462" spans="1:9" ht="21.75" customHeight="1" x14ac:dyDescent="0.3">
      <c r="A462" s="194">
        <v>461</v>
      </c>
      <c r="B462" s="193" t="s">
        <v>12</v>
      </c>
      <c r="C462" s="193" t="s">
        <v>159</v>
      </c>
      <c r="D462" s="193" t="s">
        <v>15</v>
      </c>
      <c r="E462" s="193" t="s">
        <v>310</v>
      </c>
      <c r="F462" s="195" t="s">
        <v>695</v>
      </c>
      <c r="G462" s="3" t="s">
        <v>140</v>
      </c>
      <c r="H462" s="193" t="s">
        <v>61</v>
      </c>
      <c r="I462" s="193" t="s">
        <v>138</v>
      </c>
    </row>
    <row r="463" spans="1:9" ht="21.75" customHeight="1" x14ac:dyDescent="0.3">
      <c r="A463" s="194">
        <v>462</v>
      </c>
      <c r="B463" s="193" t="s">
        <v>12</v>
      </c>
      <c r="C463" s="193" t="s">
        <v>159</v>
      </c>
      <c r="D463" s="193" t="s">
        <v>13</v>
      </c>
      <c r="E463" s="193" t="s">
        <v>48</v>
      </c>
      <c r="F463" s="195" t="s">
        <v>49</v>
      </c>
      <c r="G463" s="3" t="s">
        <v>138</v>
      </c>
      <c r="H463" s="193" t="s">
        <v>205</v>
      </c>
      <c r="I463" s="193" t="s">
        <v>148</v>
      </c>
    </row>
    <row r="464" spans="1:9" ht="21.75" customHeight="1" x14ac:dyDescent="0.3">
      <c r="A464" s="194">
        <v>463</v>
      </c>
      <c r="B464" s="193" t="s">
        <v>12</v>
      </c>
      <c r="C464" s="193" t="s">
        <v>159</v>
      </c>
      <c r="D464" s="193" t="s">
        <v>13</v>
      </c>
      <c r="E464" s="193" t="s">
        <v>48</v>
      </c>
      <c r="F464" s="195" t="s">
        <v>50</v>
      </c>
      <c r="G464" s="3" t="s">
        <v>136</v>
      </c>
      <c r="H464" s="193" t="s">
        <v>51</v>
      </c>
      <c r="I464" s="193" t="s">
        <v>146</v>
      </c>
    </row>
    <row r="465" spans="1:9" ht="21.75" customHeight="1" x14ac:dyDescent="0.3">
      <c r="A465" s="194">
        <v>464</v>
      </c>
      <c r="B465" s="193" t="s">
        <v>12</v>
      </c>
      <c r="C465" s="193" t="s">
        <v>159</v>
      </c>
      <c r="D465" s="193" t="s">
        <v>13</v>
      </c>
      <c r="E465" s="193" t="s">
        <v>1331</v>
      </c>
      <c r="F465" s="195" t="s">
        <v>943</v>
      </c>
      <c r="G465" s="193" t="s">
        <v>146</v>
      </c>
      <c r="H465" s="193" t="s">
        <v>1327</v>
      </c>
      <c r="I465" s="193" t="s">
        <v>146</v>
      </c>
    </row>
    <row r="466" spans="1:9" ht="21.75" customHeight="1" x14ac:dyDescent="0.3">
      <c r="A466" s="194">
        <v>465</v>
      </c>
      <c r="B466" s="193" t="s">
        <v>12</v>
      </c>
      <c r="C466" s="193" t="s">
        <v>159</v>
      </c>
      <c r="D466" s="194" t="s">
        <v>13</v>
      </c>
      <c r="E466" s="193" t="s">
        <v>252</v>
      </c>
      <c r="F466" s="195" t="s">
        <v>257</v>
      </c>
      <c r="G466" s="197" t="s">
        <v>138</v>
      </c>
      <c r="H466" s="194" t="s">
        <v>254</v>
      </c>
      <c r="I466" s="194" t="s">
        <v>1172</v>
      </c>
    </row>
    <row r="467" spans="1:9" ht="21.75" customHeight="1" x14ac:dyDescent="0.3">
      <c r="A467" s="194">
        <v>466</v>
      </c>
      <c r="B467" s="193" t="s">
        <v>12</v>
      </c>
      <c r="C467" s="193" t="s">
        <v>159</v>
      </c>
      <c r="D467" s="193" t="s">
        <v>13</v>
      </c>
      <c r="E467" s="193" t="s">
        <v>167</v>
      </c>
      <c r="F467" s="195" t="s">
        <v>168</v>
      </c>
      <c r="G467" s="3" t="s">
        <v>146</v>
      </c>
      <c r="H467" s="193" t="s">
        <v>208</v>
      </c>
      <c r="I467" s="193" t="s">
        <v>138</v>
      </c>
    </row>
    <row r="468" spans="1:9" ht="21.75" customHeight="1" x14ac:dyDescent="0.3">
      <c r="A468" s="194">
        <v>467</v>
      </c>
      <c r="B468" s="193" t="s">
        <v>12</v>
      </c>
      <c r="C468" s="193" t="s">
        <v>159</v>
      </c>
      <c r="D468" s="193" t="s">
        <v>13</v>
      </c>
      <c r="E468" s="193" t="s">
        <v>167</v>
      </c>
      <c r="F468" s="195" t="s">
        <v>334</v>
      </c>
      <c r="G468" s="3" t="s">
        <v>138</v>
      </c>
      <c r="H468" s="193" t="s">
        <v>336</v>
      </c>
      <c r="I468" s="193" t="s">
        <v>150</v>
      </c>
    </row>
    <row r="469" spans="1:9" ht="21.75" customHeight="1" x14ac:dyDescent="0.3">
      <c r="A469" s="194">
        <v>468</v>
      </c>
      <c r="B469" s="193" t="s">
        <v>12</v>
      </c>
      <c r="C469" s="193" t="s">
        <v>159</v>
      </c>
      <c r="D469" s="193" t="s">
        <v>13</v>
      </c>
      <c r="E469" s="193" t="s">
        <v>167</v>
      </c>
      <c r="F469" s="195" t="s">
        <v>333</v>
      </c>
      <c r="G469" s="3" t="s">
        <v>138</v>
      </c>
      <c r="H469" s="193" t="s">
        <v>337</v>
      </c>
      <c r="I469" s="193" t="s">
        <v>146</v>
      </c>
    </row>
    <row r="470" spans="1:9" ht="21.75" customHeight="1" x14ac:dyDescent="0.3">
      <c r="A470" s="194">
        <v>469</v>
      </c>
      <c r="B470" s="193" t="s">
        <v>12</v>
      </c>
      <c r="C470" s="193" t="s">
        <v>159</v>
      </c>
      <c r="D470" s="193" t="s">
        <v>13</v>
      </c>
      <c r="E470" s="193" t="s">
        <v>174</v>
      </c>
      <c r="F470" s="195" t="s">
        <v>175</v>
      </c>
      <c r="G470" s="3" t="s">
        <v>138</v>
      </c>
      <c r="H470" s="193" t="s">
        <v>211</v>
      </c>
      <c r="I470" s="193" t="s">
        <v>146</v>
      </c>
    </row>
    <row r="471" spans="1:9" ht="21.75" customHeight="1" x14ac:dyDescent="0.3">
      <c r="A471" s="194">
        <v>470</v>
      </c>
      <c r="B471" s="193" t="s">
        <v>12</v>
      </c>
      <c r="C471" s="193" t="s">
        <v>159</v>
      </c>
      <c r="D471" s="194" t="s">
        <v>13</v>
      </c>
      <c r="E471" s="193" t="s">
        <v>177</v>
      </c>
      <c r="F471" s="195" t="s">
        <v>178</v>
      </c>
      <c r="G471" s="197" t="s">
        <v>136</v>
      </c>
      <c r="H471" s="194" t="s">
        <v>212</v>
      </c>
      <c r="I471" s="194" t="s">
        <v>146</v>
      </c>
    </row>
    <row r="472" spans="1:9" ht="21.75" customHeight="1" x14ac:dyDescent="0.3">
      <c r="A472" s="194">
        <v>471</v>
      </c>
      <c r="B472" s="193" t="s">
        <v>12</v>
      </c>
      <c r="C472" s="193" t="s">
        <v>159</v>
      </c>
      <c r="D472" s="193" t="s">
        <v>13</v>
      </c>
      <c r="E472" s="193" t="s">
        <v>23</v>
      </c>
      <c r="F472" s="195" t="s">
        <v>450</v>
      </c>
      <c r="G472" s="3" t="s">
        <v>136</v>
      </c>
      <c r="H472" s="193" t="s">
        <v>455</v>
      </c>
      <c r="I472" s="193" t="s">
        <v>138</v>
      </c>
    </row>
    <row r="473" spans="1:9" ht="21.75" customHeight="1" x14ac:dyDescent="0.3">
      <c r="A473" s="194">
        <v>472</v>
      </c>
      <c r="B473" s="193" t="s">
        <v>12</v>
      </c>
      <c r="C473" s="193" t="s">
        <v>159</v>
      </c>
      <c r="D473" s="193" t="s">
        <v>13</v>
      </c>
      <c r="E473" s="193" t="s">
        <v>23</v>
      </c>
      <c r="F473" s="195" t="s">
        <v>453</v>
      </c>
      <c r="G473" s="3" t="s">
        <v>140</v>
      </c>
      <c r="H473" s="193" t="s">
        <v>448</v>
      </c>
      <c r="I473" s="193" t="s">
        <v>144</v>
      </c>
    </row>
    <row r="474" spans="1:9" ht="21.75" customHeight="1" x14ac:dyDescent="0.3">
      <c r="A474" s="194">
        <v>473</v>
      </c>
      <c r="B474" s="193" t="s">
        <v>12</v>
      </c>
      <c r="C474" s="193" t="s">
        <v>159</v>
      </c>
      <c r="D474" s="193" t="s">
        <v>13</v>
      </c>
      <c r="E474" s="193" t="s">
        <v>23</v>
      </c>
      <c r="F474" s="195" t="s">
        <v>1128</v>
      </c>
      <c r="G474" s="193" t="s">
        <v>136</v>
      </c>
      <c r="H474" s="193" t="s">
        <v>1129</v>
      </c>
      <c r="I474" s="193" t="s">
        <v>146</v>
      </c>
    </row>
    <row r="475" spans="1:9" ht="21.75" customHeight="1" x14ac:dyDescent="0.3">
      <c r="A475" s="194">
        <v>474</v>
      </c>
      <c r="B475" s="193" t="s">
        <v>12</v>
      </c>
      <c r="C475" s="193" t="s">
        <v>159</v>
      </c>
      <c r="D475" s="193" t="s">
        <v>13</v>
      </c>
      <c r="E475" s="193" t="s">
        <v>812</v>
      </c>
      <c r="F475" s="195" t="s">
        <v>803</v>
      </c>
      <c r="G475" s="3" t="s">
        <v>136</v>
      </c>
      <c r="H475" s="193" t="s">
        <v>805</v>
      </c>
      <c r="I475" s="193" t="s">
        <v>148</v>
      </c>
    </row>
    <row r="476" spans="1:9" ht="21.75" customHeight="1" x14ac:dyDescent="0.3">
      <c r="A476" s="194">
        <v>475</v>
      </c>
      <c r="B476" s="193" t="s">
        <v>12</v>
      </c>
      <c r="C476" s="193" t="s">
        <v>159</v>
      </c>
      <c r="D476" s="193" t="s">
        <v>13</v>
      </c>
      <c r="E476" s="193" t="s">
        <v>181</v>
      </c>
      <c r="F476" s="195" t="s">
        <v>182</v>
      </c>
      <c r="G476" s="3" t="s">
        <v>138</v>
      </c>
      <c r="H476" s="193" t="s">
        <v>214</v>
      </c>
      <c r="I476" s="193" t="s">
        <v>144</v>
      </c>
    </row>
    <row r="477" spans="1:9" ht="21.75" customHeight="1" x14ac:dyDescent="0.3">
      <c r="A477" s="194">
        <v>476</v>
      </c>
      <c r="B477" s="193" t="s">
        <v>12</v>
      </c>
      <c r="C477" s="193" t="s">
        <v>159</v>
      </c>
      <c r="D477" s="193" t="s">
        <v>13</v>
      </c>
      <c r="E477" s="193" t="s">
        <v>930</v>
      </c>
      <c r="F477" s="195" t="s">
        <v>910</v>
      </c>
      <c r="G477" s="3" t="s">
        <v>144</v>
      </c>
      <c r="H477" s="193" t="s">
        <v>363</v>
      </c>
      <c r="I477" s="193" t="s">
        <v>146</v>
      </c>
    </row>
    <row r="478" spans="1:9" ht="21.75" customHeight="1" x14ac:dyDescent="0.3">
      <c r="A478" s="194">
        <v>477</v>
      </c>
      <c r="B478" s="193" t="s">
        <v>12</v>
      </c>
      <c r="C478" s="193" t="s">
        <v>159</v>
      </c>
      <c r="D478" s="193" t="s">
        <v>13</v>
      </c>
      <c r="E478" s="193" t="s">
        <v>284</v>
      </c>
      <c r="F478" s="195" t="s">
        <v>887</v>
      </c>
      <c r="G478" s="3" t="s">
        <v>136</v>
      </c>
      <c r="H478" s="193" t="s">
        <v>895</v>
      </c>
      <c r="I478" s="193" t="s">
        <v>144</v>
      </c>
    </row>
    <row r="479" spans="1:9" ht="21.75" customHeight="1" x14ac:dyDescent="0.3">
      <c r="A479" s="194">
        <v>478</v>
      </c>
      <c r="B479" s="193" t="s">
        <v>12</v>
      </c>
      <c r="C479" s="193" t="s">
        <v>159</v>
      </c>
      <c r="D479" s="193" t="s">
        <v>13</v>
      </c>
      <c r="E479" s="193" t="s">
        <v>284</v>
      </c>
      <c r="F479" s="195" t="s">
        <v>584</v>
      </c>
      <c r="G479" s="3" t="s">
        <v>140</v>
      </c>
      <c r="H479" s="193" t="s">
        <v>894</v>
      </c>
      <c r="I479" s="193" t="s">
        <v>144</v>
      </c>
    </row>
    <row r="480" spans="1:9" ht="21.75" customHeight="1" x14ac:dyDescent="0.3">
      <c r="A480" s="194">
        <v>479</v>
      </c>
      <c r="B480" s="193" t="s">
        <v>12</v>
      </c>
      <c r="C480" s="193" t="s">
        <v>159</v>
      </c>
      <c r="D480" s="193" t="s">
        <v>13</v>
      </c>
      <c r="E480" s="193" t="s">
        <v>284</v>
      </c>
      <c r="F480" s="195" t="s">
        <v>583</v>
      </c>
      <c r="G480" s="3" t="s">
        <v>138</v>
      </c>
      <c r="H480" s="193" t="s">
        <v>740</v>
      </c>
      <c r="I480" s="193" t="s">
        <v>144</v>
      </c>
    </row>
    <row r="481" spans="1:9" ht="21.75" customHeight="1" x14ac:dyDescent="0.3">
      <c r="A481" s="194">
        <v>480</v>
      </c>
      <c r="B481" s="193" t="s">
        <v>12</v>
      </c>
      <c r="C481" s="193" t="s">
        <v>159</v>
      </c>
      <c r="D481" s="193" t="s">
        <v>13</v>
      </c>
      <c r="E481" s="193" t="s">
        <v>62</v>
      </c>
      <c r="F481" s="195" t="s">
        <v>189</v>
      </c>
      <c r="G481" s="3" t="s">
        <v>136</v>
      </c>
      <c r="H481" s="193" t="s">
        <v>220</v>
      </c>
      <c r="I481" s="193" t="s">
        <v>136</v>
      </c>
    </row>
    <row r="482" spans="1:9" ht="21.75" customHeight="1" x14ac:dyDescent="0.3">
      <c r="A482" s="194">
        <v>481</v>
      </c>
      <c r="B482" s="193" t="s">
        <v>12</v>
      </c>
      <c r="C482" s="193" t="s">
        <v>159</v>
      </c>
      <c r="D482" s="193" t="s">
        <v>13</v>
      </c>
      <c r="E482" s="193" t="s">
        <v>62</v>
      </c>
      <c r="F482" s="195" t="s">
        <v>63</v>
      </c>
      <c r="G482" s="3" t="s">
        <v>148</v>
      </c>
      <c r="H482" s="193" t="s">
        <v>718</v>
      </c>
      <c r="I482" s="193" t="s">
        <v>138</v>
      </c>
    </row>
    <row r="483" spans="1:9" ht="21.75" customHeight="1" x14ac:dyDescent="0.3">
      <c r="A483" s="194">
        <v>482</v>
      </c>
      <c r="B483" s="193" t="s">
        <v>12</v>
      </c>
      <c r="C483" s="193" t="s">
        <v>159</v>
      </c>
      <c r="D483" s="193" t="s">
        <v>13</v>
      </c>
      <c r="E483" s="193" t="s">
        <v>79</v>
      </c>
      <c r="F483" s="195" t="s">
        <v>1054</v>
      </c>
      <c r="G483" s="193" t="s">
        <v>138</v>
      </c>
      <c r="H483" s="193" t="s">
        <v>850</v>
      </c>
      <c r="I483" s="193" t="s">
        <v>142</v>
      </c>
    </row>
    <row r="484" spans="1:9" ht="21.75" customHeight="1" x14ac:dyDescent="0.3">
      <c r="A484" s="194">
        <v>483</v>
      </c>
      <c r="B484" s="193" t="s">
        <v>12</v>
      </c>
      <c r="C484" s="193" t="s">
        <v>159</v>
      </c>
      <c r="D484" s="194" t="s">
        <v>13</v>
      </c>
      <c r="E484" s="193" t="s">
        <v>20</v>
      </c>
      <c r="F484" s="195" t="s">
        <v>541</v>
      </c>
      <c r="G484" s="197" t="s">
        <v>140</v>
      </c>
      <c r="H484" s="194" t="s">
        <v>547</v>
      </c>
      <c r="I484" s="194" t="s">
        <v>146</v>
      </c>
    </row>
    <row r="485" spans="1:9" ht="21.75" customHeight="1" x14ac:dyDescent="0.3">
      <c r="A485" s="194">
        <v>484</v>
      </c>
      <c r="B485" s="193" t="s">
        <v>12</v>
      </c>
      <c r="C485" s="193" t="s">
        <v>159</v>
      </c>
      <c r="D485" s="193" t="s">
        <v>13</v>
      </c>
      <c r="E485" s="193" t="s">
        <v>20</v>
      </c>
      <c r="F485" s="195" t="s">
        <v>534</v>
      </c>
      <c r="G485" s="3" t="s">
        <v>136</v>
      </c>
      <c r="H485" s="193" t="s">
        <v>548</v>
      </c>
      <c r="I485" s="193" t="s">
        <v>146</v>
      </c>
    </row>
    <row r="486" spans="1:9" ht="21.75" customHeight="1" x14ac:dyDescent="0.3">
      <c r="A486" s="194">
        <v>485</v>
      </c>
      <c r="B486" s="193" t="s">
        <v>12</v>
      </c>
      <c r="C486" s="193" t="s">
        <v>159</v>
      </c>
      <c r="D486" s="193" t="s">
        <v>13</v>
      </c>
      <c r="E486" s="193" t="s">
        <v>301</v>
      </c>
      <c r="F486" s="195" t="s">
        <v>551</v>
      </c>
      <c r="G486" s="3" t="s">
        <v>138</v>
      </c>
      <c r="H486" s="193" t="s">
        <v>559</v>
      </c>
      <c r="I486" s="193" t="s">
        <v>136</v>
      </c>
    </row>
    <row r="487" spans="1:9" ht="21.75" customHeight="1" x14ac:dyDescent="0.3">
      <c r="A487" s="194">
        <v>486</v>
      </c>
      <c r="B487" s="193" t="s">
        <v>12</v>
      </c>
      <c r="C487" s="193" t="s">
        <v>159</v>
      </c>
      <c r="D487" s="193" t="s">
        <v>13</v>
      </c>
      <c r="E487" s="193" t="s">
        <v>21</v>
      </c>
      <c r="F487" s="195" t="s">
        <v>1321</v>
      </c>
      <c r="G487" s="193" t="s">
        <v>136</v>
      </c>
      <c r="H487" s="193" t="s">
        <v>1313</v>
      </c>
      <c r="I487" s="193" t="s">
        <v>148</v>
      </c>
    </row>
    <row r="488" spans="1:9" ht="21.75" customHeight="1" x14ac:dyDescent="0.3">
      <c r="A488" s="194">
        <v>487</v>
      </c>
      <c r="B488" s="193" t="s">
        <v>12</v>
      </c>
      <c r="C488" s="193" t="s">
        <v>159</v>
      </c>
      <c r="D488" s="193" t="s">
        <v>13</v>
      </c>
      <c r="E488" s="193" t="s">
        <v>303</v>
      </c>
      <c r="F488" s="195" t="s">
        <v>581</v>
      </c>
      <c r="G488" s="3" t="s">
        <v>146</v>
      </c>
      <c r="H488" s="193" t="s">
        <v>611</v>
      </c>
      <c r="I488" s="193" t="s">
        <v>136</v>
      </c>
    </row>
    <row r="489" spans="1:9" ht="21.75" customHeight="1" x14ac:dyDescent="0.3">
      <c r="A489" s="194">
        <v>488</v>
      </c>
      <c r="B489" s="193" t="s">
        <v>12</v>
      </c>
      <c r="C489" s="193" t="s">
        <v>159</v>
      </c>
      <c r="D489" s="193" t="s">
        <v>13</v>
      </c>
      <c r="E489" s="193" t="s">
        <v>303</v>
      </c>
      <c r="F489" s="195" t="s">
        <v>623</v>
      </c>
      <c r="G489" s="3" t="s">
        <v>142</v>
      </c>
      <c r="H489" s="193" t="s">
        <v>612</v>
      </c>
      <c r="I489" s="193" t="s">
        <v>146</v>
      </c>
    </row>
    <row r="490" spans="1:9" ht="21.75" customHeight="1" x14ac:dyDescent="0.3">
      <c r="A490" s="194">
        <v>489</v>
      </c>
      <c r="B490" s="193" t="s">
        <v>12</v>
      </c>
      <c r="C490" s="193" t="s">
        <v>159</v>
      </c>
      <c r="D490" s="193" t="s">
        <v>13</v>
      </c>
      <c r="E490" s="193" t="s">
        <v>303</v>
      </c>
      <c r="F490" s="195" t="s">
        <v>590</v>
      </c>
      <c r="G490" s="3" t="s">
        <v>136</v>
      </c>
      <c r="H490" s="193" t="s">
        <v>615</v>
      </c>
      <c r="I490" s="193" t="s">
        <v>146</v>
      </c>
    </row>
    <row r="491" spans="1:9" ht="21.75" customHeight="1" x14ac:dyDescent="0.3">
      <c r="A491" s="194">
        <v>490</v>
      </c>
      <c r="B491" s="193" t="s">
        <v>12</v>
      </c>
      <c r="C491" s="193" t="s">
        <v>159</v>
      </c>
      <c r="D491" s="193" t="s">
        <v>13</v>
      </c>
      <c r="E491" s="193" t="s">
        <v>1256</v>
      </c>
      <c r="F491" s="195" t="s">
        <v>1241</v>
      </c>
      <c r="G491" s="193" t="s">
        <v>140</v>
      </c>
      <c r="H491" s="193" t="s">
        <v>1242</v>
      </c>
      <c r="I491" s="193" t="s">
        <v>144</v>
      </c>
    </row>
    <row r="492" spans="1:9" ht="21.75" customHeight="1" x14ac:dyDescent="0.3">
      <c r="A492" s="194">
        <v>491</v>
      </c>
      <c r="B492" s="193" t="s">
        <v>12</v>
      </c>
      <c r="C492" s="193" t="s">
        <v>159</v>
      </c>
      <c r="D492" s="193" t="s">
        <v>13</v>
      </c>
      <c r="E492" s="193" t="s">
        <v>308</v>
      </c>
      <c r="F492" s="195" t="s">
        <v>863</v>
      </c>
      <c r="G492" s="3" t="s">
        <v>136</v>
      </c>
      <c r="H492" s="193" t="s">
        <v>854</v>
      </c>
      <c r="I492" s="193" t="s">
        <v>144</v>
      </c>
    </row>
    <row r="493" spans="1:9" ht="21.75" customHeight="1" x14ac:dyDescent="0.3">
      <c r="A493" s="194">
        <v>492</v>
      </c>
      <c r="B493" s="193" t="s">
        <v>12</v>
      </c>
      <c r="C493" s="193" t="s">
        <v>159</v>
      </c>
      <c r="D493" s="193" t="s">
        <v>13</v>
      </c>
      <c r="E493" s="193" t="s">
        <v>308</v>
      </c>
      <c r="F493" s="195" t="s">
        <v>864</v>
      </c>
      <c r="G493" s="193" t="s">
        <v>140</v>
      </c>
      <c r="H493" s="193" t="s">
        <v>1268</v>
      </c>
      <c r="I493" s="193" t="s">
        <v>148</v>
      </c>
    </row>
    <row r="494" spans="1:9" ht="21.75" customHeight="1" x14ac:dyDescent="0.3">
      <c r="A494" s="194">
        <v>493</v>
      </c>
      <c r="B494" s="193" t="s">
        <v>12</v>
      </c>
      <c r="C494" s="193" t="s">
        <v>159</v>
      </c>
      <c r="D494" s="193" t="s">
        <v>13</v>
      </c>
      <c r="E494" s="193" t="s">
        <v>27</v>
      </c>
      <c r="F494" s="195" t="s">
        <v>966</v>
      </c>
      <c r="G494" s="3" t="s">
        <v>138</v>
      </c>
      <c r="H494" s="193" t="s">
        <v>447</v>
      </c>
      <c r="I494" s="193" t="s">
        <v>140</v>
      </c>
    </row>
    <row r="495" spans="1:9" ht="21.75" customHeight="1" x14ac:dyDescent="0.3">
      <c r="A495" s="194">
        <v>494</v>
      </c>
      <c r="B495" s="193" t="s">
        <v>12</v>
      </c>
      <c r="C495" s="193" t="s">
        <v>159</v>
      </c>
      <c r="D495" s="193" t="s">
        <v>13</v>
      </c>
      <c r="E495" s="193" t="s">
        <v>80</v>
      </c>
      <c r="F495" s="195" t="s">
        <v>19</v>
      </c>
      <c r="G495" s="3" t="s">
        <v>140</v>
      </c>
      <c r="H495" s="193" t="s">
        <v>37</v>
      </c>
      <c r="I495" s="193" t="s">
        <v>138</v>
      </c>
    </row>
    <row r="496" spans="1:9" ht="21.75" customHeight="1" x14ac:dyDescent="0.3">
      <c r="A496" s="194">
        <v>495</v>
      </c>
      <c r="B496" s="193" t="s">
        <v>12</v>
      </c>
      <c r="C496" s="193" t="s">
        <v>159</v>
      </c>
      <c r="D496" s="193" t="s">
        <v>13</v>
      </c>
      <c r="E496" s="193" t="s">
        <v>80</v>
      </c>
      <c r="F496" s="195" t="s">
        <v>36</v>
      </c>
      <c r="G496" s="3" t="s">
        <v>136</v>
      </c>
      <c r="H496" s="193" t="s">
        <v>38</v>
      </c>
      <c r="I496" s="193" t="s">
        <v>148</v>
      </c>
    </row>
    <row r="497" spans="1:9" ht="21.75" customHeight="1" x14ac:dyDescent="0.3">
      <c r="A497" s="194">
        <v>496</v>
      </c>
      <c r="B497" s="193" t="s">
        <v>12</v>
      </c>
      <c r="C497" s="4" t="s">
        <v>159</v>
      </c>
      <c r="D497" s="4" t="s">
        <v>13</v>
      </c>
      <c r="E497" s="4" t="s">
        <v>771</v>
      </c>
      <c r="F497" s="4" t="s">
        <v>553</v>
      </c>
      <c r="G497" s="4" t="s">
        <v>138</v>
      </c>
      <c r="H497" s="4" t="s">
        <v>753</v>
      </c>
      <c r="I497" s="4" t="s">
        <v>144</v>
      </c>
    </row>
    <row r="498" spans="1:9" ht="21.75" customHeight="1" x14ac:dyDescent="0.3">
      <c r="A498" s="194">
        <v>497</v>
      </c>
      <c r="B498" s="193" t="s">
        <v>12</v>
      </c>
      <c r="C498" s="4" t="s">
        <v>159</v>
      </c>
      <c r="D498" s="4" t="s">
        <v>13</v>
      </c>
      <c r="E498" s="4" t="s">
        <v>46</v>
      </c>
      <c r="F498" s="4" t="s">
        <v>729</v>
      </c>
      <c r="G498" s="4" t="s">
        <v>136</v>
      </c>
      <c r="H498" s="4" t="s">
        <v>730</v>
      </c>
      <c r="I498" s="4" t="s">
        <v>146</v>
      </c>
    </row>
    <row r="499" spans="1:9" ht="21.75" customHeight="1" x14ac:dyDescent="0.3">
      <c r="A499" s="194">
        <v>498</v>
      </c>
      <c r="B499" s="193" t="s">
        <v>12</v>
      </c>
      <c r="C499" s="193" t="s">
        <v>159</v>
      </c>
      <c r="D499" s="193" t="s">
        <v>13</v>
      </c>
      <c r="E499" s="193" t="s">
        <v>203</v>
      </c>
      <c r="F499" s="195" t="s">
        <v>204</v>
      </c>
      <c r="G499" s="3" t="s">
        <v>140</v>
      </c>
      <c r="H499" s="193" t="s">
        <v>233</v>
      </c>
      <c r="I499" s="193" t="s">
        <v>148</v>
      </c>
    </row>
    <row r="500" spans="1:9" ht="21.75" customHeight="1" x14ac:dyDescent="0.3">
      <c r="A500" s="194">
        <v>499</v>
      </c>
      <c r="B500" s="193" t="s">
        <v>12</v>
      </c>
      <c r="C500" s="193" t="s">
        <v>159</v>
      </c>
      <c r="D500" s="193" t="s">
        <v>13</v>
      </c>
      <c r="E500" s="193" t="s">
        <v>310</v>
      </c>
      <c r="F500" s="195" t="s">
        <v>698</v>
      </c>
      <c r="G500" s="3" t="s">
        <v>138</v>
      </c>
      <c r="H500" s="193" t="s">
        <v>702</v>
      </c>
      <c r="I500" s="193" t="s">
        <v>146</v>
      </c>
    </row>
    <row r="501" spans="1:9" ht="21.75" customHeight="1" x14ac:dyDescent="0.3">
      <c r="A501" s="194">
        <v>500</v>
      </c>
      <c r="B501" s="193" t="s">
        <v>12</v>
      </c>
      <c r="C501" s="193" t="s">
        <v>159</v>
      </c>
      <c r="D501" s="193" t="s">
        <v>276</v>
      </c>
      <c r="E501" s="193" t="s">
        <v>952</v>
      </c>
      <c r="F501" s="195" t="s">
        <v>949</v>
      </c>
      <c r="G501" s="3" t="s">
        <v>138</v>
      </c>
      <c r="H501" s="193" t="s">
        <v>951</v>
      </c>
      <c r="I501" s="193" t="s">
        <v>138</v>
      </c>
    </row>
    <row r="502" spans="1:9" ht="21.75" customHeight="1" x14ac:dyDescent="0.3">
      <c r="A502" s="194">
        <v>501</v>
      </c>
      <c r="B502" s="193" t="s">
        <v>12</v>
      </c>
      <c r="C502" s="193" t="s">
        <v>159</v>
      </c>
      <c r="D502" s="193" t="s">
        <v>276</v>
      </c>
      <c r="E502" s="193" t="s">
        <v>1331</v>
      </c>
      <c r="F502" s="195" t="s">
        <v>944</v>
      </c>
      <c r="G502" s="193" t="s">
        <v>140</v>
      </c>
      <c r="H502" s="193" t="s">
        <v>950</v>
      </c>
      <c r="I502" s="193" t="s">
        <v>146</v>
      </c>
    </row>
    <row r="503" spans="1:9" ht="21.75" customHeight="1" x14ac:dyDescent="0.3">
      <c r="A503" s="194">
        <v>502</v>
      </c>
      <c r="B503" s="193" t="s">
        <v>12</v>
      </c>
      <c r="C503" s="193" t="s">
        <v>159</v>
      </c>
      <c r="D503" s="193" t="s">
        <v>276</v>
      </c>
      <c r="E503" s="193" t="s">
        <v>1331</v>
      </c>
      <c r="F503" s="195" t="s">
        <v>1323</v>
      </c>
      <c r="G503" s="193" t="s">
        <v>138</v>
      </c>
      <c r="H503" s="193" t="s">
        <v>1329</v>
      </c>
      <c r="I503" s="193" t="s">
        <v>146</v>
      </c>
    </row>
    <row r="504" spans="1:9" ht="21.75" customHeight="1" x14ac:dyDescent="0.3">
      <c r="A504" s="194">
        <v>503</v>
      </c>
      <c r="B504" s="193" t="s">
        <v>12</v>
      </c>
      <c r="C504" s="193" t="s">
        <v>159</v>
      </c>
      <c r="D504" s="193" t="s">
        <v>276</v>
      </c>
      <c r="E504" s="193" t="s">
        <v>812</v>
      </c>
      <c r="F504" s="195" t="s">
        <v>794</v>
      </c>
      <c r="G504" s="3" t="s">
        <v>140</v>
      </c>
      <c r="H504" s="193" t="s">
        <v>791</v>
      </c>
      <c r="I504" s="193" t="s">
        <v>136</v>
      </c>
    </row>
    <row r="505" spans="1:9" ht="21.75" customHeight="1" x14ac:dyDescent="0.3">
      <c r="A505" s="194">
        <v>504</v>
      </c>
      <c r="B505" s="193" t="s">
        <v>12</v>
      </c>
      <c r="C505" s="193" t="s">
        <v>159</v>
      </c>
      <c r="D505" s="193" t="s">
        <v>276</v>
      </c>
      <c r="E505" s="193" t="s">
        <v>1272</v>
      </c>
      <c r="F505" s="195" t="s">
        <v>797</v>
      </c>
      <c r="G505" s="193" t="s">
        <v>142</v>
      </c>
      <c r="H505" s="193" t="s">
        <v>885</v>
      </c>
      <c r="I505" s="193" t="s">
        <v>146</v>
      </c>
    </row>
    <row r="506" spans="1:9" ht="21.75" customHeight="1" x14ac:dyDescent="0.3">
      <c r="A506" s="194">
        <v>505</v>
      </c>
      <c r="B506" s="193" t="s">
        <v>12</v>
      </c>
      <c r="C506" s="193" t="s">
        <v>1244</v>
      </c>
      <c r="D506" s="193" t="s">
        <v>1245</v>
      </c>
      <c r="E506" s="193" t="s">
        <v>1259</v>
      </c>
      <c r="F506" s="195" t="s">
        <v>1246</v>
      </c>
      <c r="G506" s="3" t="s">
        <v>1247</v>
      </c>
      <c r="H506" s="193" t="s">
        <v>1248</v>
      </c>
      <c r="I506" s="193" t="s">
        <v>1249</v>
      </c>
    </row>
    <row r="507" spans="1:9" ht="21.75" customHeight="1" x14ac:dyDescent="0.3">
      <c r="A507" s="194">
        <v>506</v>
      </c>
      <c r="B507" s="193" t="s">
        <v>12</v>
      </c>
      <c r="C507" s="193" t="s">
        <v>159</v>
      </c>
      <c r="D507" s="193" t="s">
        <v>276</v>
      </c>
      <c r="E507" s="193" t="s">
        <v>21</v>
      </c>
      <c r="F507" s="195" t="s">
        <v>592</v>
      </c>
      <c r="G507" s="193" t="s">
        <v>136</v>
      </c>
      <c r="H507" s="193" t="s">
        <v>1314</v>
      </c>
      <c r="I507" s="193" t="s">
        <v>148</v>
      </c>
    </row>
    <row r="508" spans="1:9" ht="21.75" customHeight="1" x14ac:dyDescent="0.3">
      <c r="A508" s="194">
        <v>507</v>
      </c>
      <c r="B508" s="193" t="s">
        <v>12</v>
      </c>
      <c r="C508" s="193" t="s">
        <v>159</v>
      </c>
      <c r="D508" s="193" t="s">
        <v>276</v>
      </c>
      <c r="E508" s="193" t="s">
        <v>21</v>
      </c>
      <c r="F508" s="195" t="s">
        <v>860</v>
      </c>
      <c r="G508" s="193" t="s">
        <v>140</v>
      </c>
      <c r="H508" s="193" t="s">
        <v>1319</v>
      </c>
      <c r="I508" s="193" t="s">
        <v>148</v>
      </c>
    </row>
    <row r="509" spans="1:9" ht="21.75" customHeight="1" x14ac:dyDescent="0.3">
      <c r="A509" s="194">
        <v>508</v>
      </c>
      <c r="B509" s="193" t="s">
        <v>12</v>
      </c>
      <c r="C509" s="193" t="s">
        <v>159</v>
      </c>
      <c r="D509" s="193" t="s">
        <v>276</v>
      </c>
      <c r="E509" s="193" t="s">
        <v>27</v>
      </c>
      <c r="F509" s="195" t="s">
        <v>985</v>
      </c>
      <c r="G509" s="193" t="s">
        <v>136</v>
      </c>
      <c r="H509" s="193" t="s">
        <v>1300</v>
      </c>
      <c r="I509" s="193" t="s">
        <v>138</v>
      </c>
    </row>
    <row r="510" spans="1:9" ht="21.75" customHeight="1" x14ac:dyDescent="0.3">
      <c r="A510" s="194">
        <v>509</v>
      </c>
      <c r="B510" s="193" t="s">
        <v>12</v>
      </c>
      <c r="C510" s="193" t="s">
        <v>160</v>
      </c>
      <c r="D510" s="193" t="s">
        <v>18</v>
      </c>
      <c r="E510" s="193" t="s">
        <v>69</v>
      </c>
      <c r="F510" s="195" t="s">
        <v>516</v>
      </c>
      <c r="G510" s="3" t="s">
        <v>136</v>
      </c>
      <c r="H510" s="193" t="s">
        <v>527</v>
      </c>
      <c r="I510" s="193" t="s">
        <v>146</v>
      </c>
    </row>
    <row r="511" spans="1:9" ht="21.75" customHeight="1" x14ac:dyDescent="0.3">
      <c r="A511" s="194">
        <v>510</v>
      </c>
      <c r="B511" s="193" t="s">
        <v>12</v>
      </c>
      <c r="C511" s="193" t="s">
        <v>160</v>
      </c>
      <c r="D511" s="193" t="s">
        <v>18</v>
      </c>
      <c r="E511" s="193" t="s">
        <v>1023</v>
      </c>
      <c r="F511" s="195" t="s">
        <v>598</v>
      </c>
      <c r="G511" s="193" t="s">
        <v>138</v>
      </c>
      <c r="H511" s="193" t="s">
        <v>940</v>
      </c>
      <c r="I511" s="193" t="s">
        <v>146</v>
      </c>
    </row>
    <row r="512" spans="1:9" ht="21.75" customHeight="1" x14ac:dyDescent="0.3">
      <c r="A512" s="194">
        <v>511</v>
      </c>
      <c r="B512" s="193" t="s">
        <v>12</v>
      </c>
      <c r="C512" s="4" t="s">
        <v>746</v>
      </c>
      <c r="D512" s="4" t="s">
        <v>747</v>
      </c>
      <c r="E512" s="4" t="s">
        <v>745</v>
      </c>
      <c r="F512" s="4" t="s">
        <v>748</v>
      </c>
      <c r="G512" s="4" t="s">
        <v>749</v>
      </c>
      <c r="H512" s="4" t="s">
        <v>750</v>
      </c>
      <c r="I512" s="4" t="s">
        <v>751</v>
      </c>
    </row>
    <row r="513" spans="1:9" ht="21.75" customHeight="1" x14ac:dyDescent="0.3">
      <c r="A513" s="194">
        <v>512</v>
      </c>
      <c r="B513" s="193" t="s">
        <v>12</v>
      </c>
      <c r="C513" s="193" t="s">
        <v>1136</v>
      </c>
      <c r="D513" s="193" t="s">
        <v>1137</v>
      </c>
      <c r="E513" s="193" t="s">
        <v>1144</v>
      </c>
      <c r="F513" s="193" t="s">
        <v>1142</v>
      </c>
      <c r="G513" s="193" t="s">
        <v>1143</v>
      </c>
      <c r="H513" s="193" t="s">
        <v>1140</v>
      </c>
      <c r="I513" s="193" t="s">
        <v>1141</v>
      </c>
    </row>
    <row r="514" spans="1:9" ht="21.75" customHeight="1" x14ac:dyDescent="0.3">
      <c r="A514" s="194">
        <v>513</v>
      </c>
      <c r="B514" s="193" t="s">
        <v>12</v>
      </c>
      <c r="C514" s="193" t="s">
        <v>160</v>
      </c>
      <c r="D514" s="193" t="s">
        <v>16</v>
      </c>
      <c r="E514" s="193" t="s">
        <v>292</v>
      </c>
      <c r="F514" s="195" t="s">
        <v>380</v>
      </c>
      <c r="G514" s="3" t="s">
        <v>138</v>
      </c>
      <c r="H514" s="193" t="s">
        <v>384</v>
      </c>
      <c r="I514" s="193" t="s">
        <v>144</v>
      </c>
    </row>
    <row r="515" spans="1:9" ht="21.75" customHeight="1" x14ac:dyDescent="0.3">
      <c r="A515" s="194">
        <v>514</v>
      </c>
      <c r="B515" s="193" t="s">
        <v>12</v>
      </c>
      <c r="C515" s="193" t="s">
        <v>160</v>
      </c>
      <c r="D515" s="193" t="s">
        <v>16</v>
      </c>
      <c r="E515" s="193" t="s">
        <v>292</v>
      </c>
      <c r="F515" s="195" t="s">
        <v>381</v>
      </c>
      <c r="G515" s="3" t="s">
        <v>140</v>
      </c>
      <c r="H515" s="193" t="s">
        <v>388</v>
      </c>
      <c r="I515" s="193" t="s">
        <v>146</v>
      </c>
    </row>
    <row r="516" spans="1:9" ht="21.75" customHeight="1" x14ac:dyDescent="0.3">
      <c r="A516" s="194">
        <v>515</v>
      </c>
      <c r="B516" s="193" t="s">
        <v>12</v>
      </c>
      <c r="C516" s="193" t="s">
        <v>1274</v>
      </c>
      <c r="D516" s="193" t="s">
        <v>1275</v>
      </c>
      <c r="E516" s="193" t="s">
        <v>1273</v>
      </c>
      <c r="F516" s="195" t="s">
        <v>1280</v>
      </c>
      <c r="G516" s="3" t="s">
        <v>1284</v>
      </c>
      <c r="H516" s="193" t="s">
        <v>1276</v>
      </c>
      <c r="I516" s="193" t="s">
        <v>1282</v>
      </c>
    </row>
    <row r="517" spans="1:9" ht="21.75" customHeight="1" x14ac:dyDescent="0.3">
      <c r="A517" s="194">
        <v>516</v>
      </c>
      <c r="B517" s="193" t="s">
        <v>12</v>
      </c>
      <c r="C517" s="193" t="s">
        <v>160</v>
      </c>
      <c r="D517" s="193" t="s">
        <v>16</v>
      </c>
      <c r="E517" s="193" t="s">
        <v>23</v>
      </c>
      <c r="F517" s="195" t="s">
        <v>415</v>
      </c>
      <c r="G517" s="3" t="s">
        <v>146</v>
      </c>
      <c r="H517" s="193" t="s">
        <v>480</v>
      </c>
      <c r="I517" s="193" t="s">
        <v>140</v>
      </c>
    </row>
    <row r="518" spans="1:9" ht="21.75" customHeight="1" x14ac:dyDescent="0.3">
      <c r="A518" s="194">
        <v>517</v>
      </c>
      <c r="B518" s="193" t="s">
        <v>12</v>
      </c>
      <c r="C518" s="193" t="s">
        <v>160</v>
      </c>
      <c r="D518" s="193" t="s">
        <v>16</v>
      </c>
      <c r="E518" s="193" t="s">
        <v>23</v>
      </c>
      <c r="F518" s="195" t="s">
        <v>417</v>
      </c>
      <c r="G518" s="3" t="s">
        <v>138</v>
      </c>
      <c r="H518" s="193" t="s">
        <v>481</v>
      </c>
      <c r="I518" s="193" t="s">
        <v>138</v>
      </c>
    </row>
    <row r="519" spans="1:9" ht="21.75" customHeight="1" x14ac:dyDescent="0.3">
      <c r="A519" s="194">
        <v>518</v>
      </c>
      <c r="B519" s="193" t="s">
        <v>12</v>
      </c>
      <c r="C519" s="193" t="s">
        <v>160</v>
      </c>
      <c r="D519" s="193" t="s">
        <v>16</v>
      </c>
      <c r="E519" s="193" t="s">
        <v>23</v>
      </c>
      <c r="F519" s="195" t="s">
        <v>413</v>
      </c>
      <c r="G519" s="193" t="s">
        <v>148</v>
      </c>
      <c r="H519" s="193" t="s">
        <v>1126</v>
      </c>
      <c r="I519" s="193" t="s">
        <v>148</v>
      </c>
    </row>
    <row r="520" spans="1:9" ht="21.75" customHeight="1" x14ac:dyDescent="0.3">
      <c r="A520" s="194">
        <v>519</v>
      </c>
      <c r="B520" s="193" t="s">
        <v>12</v>
      </c>
      <c r="C520" s="193" t="s">
        <v>160</v>
      </c>
      <c r="D520" s="193" t="s">
        <v>16</v>
      </c>
      <c r="E520" s="193" t="s">
        <v>23</v>
      </c>
      <c r="F520" s="195" t="s">
        <v>419</v>
      </c>
      <c r="G520" s="193" t="s">
        <v>140</v>
      </c>
      <c r="H520" s="193" t="s">
        <v>458</v>
      </c>
      <c r="I520" s="193" t="s">
        <v>140</v>
      </c>
    </row>
    <row r="521" spans="1:9" ht="21.75" customHeight="1" x14ac:dyDescent="0.3">
      <c r="A521" s="194">
        <v>520</v>
      </c>
      <c r="B521" s="193" t="s">
        <v>12</v>
      </c>
      <c r="C521" s="193" t="s">
        <v>160</v>
      </c>
      <c r="D521" s="193" t="s">
        <v>16</v>
      </c>
      <c r="E521" s="193" t="s">
        <v>303</v>
      </c>
      <c r="F521" s="195" t="s">
        <v>624</v>
      </c>
      <c r="G521" s="3" t="s">
        <v>138</v>
      </c>
      <c r="H521" s="193" t="s">
        <v>625</v>
      </c>
      <c r="I521" s="193" t="s">
        <v>146</v>
      </c>
    </row>
    <row r="522" spans="1:9" ht="21.75" customHeight="1" x14ac:dyDescent="0.3">
      <c r="A522" s="194">
        <v>521</v>
      </c>
      <c r="B522" s="193" t="s">
        <v>12</v>
      </c>
      <c r="C522" s="193" t="s">
        <v>160</v>
      </c>
      <c r="D522" s="193" t="s">
        <v>16</v>
      </c>
      <c r="E522" s="193" t="s">
        <v>311</v>
      </c>
      <c r="F522" s="195" t="s">
        <v>709</v>
      </c>
      <c r="G522" s="3" t="s">
        <v>138</v>
      </c>
      <c r="H522" s="193" t="s">
        <v>710</v>
      </c>
      <c r="I522" s="193" t="s">
        <v>148</v>
      </c>
    </row>
    <row r="523" spans="1:9" ht="21.75" customHeight="1" x14ac:dyDescent="0.3">
      <c r="A523" s="194">
        <v>522</v>
      </c>
      <c r="B523" s="193" t="s">
        <v>12</v>
      </c>
      <c r="C523" s="193" t="s">
        <v>160</v>
      </c>
      <c r="D523" s="193" t="s">
        <v>15</v>
      </c>
      <c r="E523" s="193" t="s">
        <v>165</v>
      </c>
      <c r="F523" s="195" t="s">
        <v>166</v>
      </c>
      <c r="G523" s="3" t="s">
        <v>138</v>
      </c>
      <c r="H523" s="193" t="s">
        <v>207</v>
      </c>
      <c r="I523" s="193" t="s">
        <v>148</v>
      </c>
    </row>
    <row r="524" spans="1:9" ht="21.75" customHeight="1" x14ac:dyDescent="0.3">
      <c r="A524" s="194">
        <v>523</v>
      </c>
      <c r="B524" s="193" t="s">
        <v>12</v>
      </c>
      <c r="C524" s="193" t="s">
        <v>160</v>
      </c>
      <c r="D524" s="194" t="s">
        <v>15</v>
      </c>
      <c r="E524" s="193" t="s">
        <v>252</v>
      </c>
      <c r="F524" s="195" t="s">
        <v>255</v>
      </c>
      <c r="G524" s="197" t="s">
        <v>138</v>
      </c>
      <c r="H524" s="194" t="s">
        <v>253</v>
      </c>
      <c r="I524" s="194" t="s">
        <v>146</v>
      </c>
    </row>
    <row r="525" spans="1:9" ht="21.75" customHeight="1" x14ac:dyDescent="0.3">
      <c r="A525" s="194">
        <v>524</v>
      </c>
      <c r="B525" s="193" t="s">
        <v>12</v>
      </c>
      <c r="C525" s="193" t="s">
        <v>160</v>
      </c>
      <c r="D525" s="193" t="s">
        <v>15</v>
      </c>
      <c r="E525" s="193" t="s">
        <v>252</v>
      </c>
      <c r="F525" s="195" t="s">
        <v>256</v>
      </c>
      <c r="G525" s="3" t="s">
        <v>136</v>
      </c>
      <c r="H525" s="193" t="s">
        <v>273</v>
      </c>
      <c r="I525" s="193" t="s">
        <v>1133</v>
      </c>
    </row>
    <row r="526" spans="1:9" ht="21.75" customHeight="1" x14ac:dyDescent="0.3">
      <c r="A526" s="194">
        <v>525</v>
      </c>
      <c r="B526" s="193" t="s">
        <v>12</v>
      </c>
      <c r="C526" s="193" t="s">
        <v>160</v>
      </c>
      <c r="D526" s="193" t="s">
        <v>15</v>
      </c>
      <c r="E526" s="193" t="s">
        <v>291</v>
      </c>
      <c r="F526" s="195" t="s">
        <v>372</v>
      </c>
      <c r="G526" s="3" t="s">
        <v>136</v>
      </c>
      <c r="H526" s="193" t="s">
        <v>374</v>
      </c>
      <c r="I526" s="193" t="s">
        <v>150</v>
      </c>
    </row>
    <row r="527" spans="1:9" ht="21.75" customHeight="1" x14ac:dyDescent="0.3">
      <c r="A527" s="194">
        <v>526</v>
      </c>
      <c r="B527" s="193" t="s">
        <v>12</v>
      </c>
      <c r="C527" s="193" t="s">
        <v>1274</v>
      </c>
      <c r="D527" s="193" t="s">
        <v>1277</v>
      </c>
      <c r="E527" s="193" t="s">
        <v>1273</v>
      </c>
      <c r="F527" s="195" t="s">
        <v>1278</v>
      </c>
      <c r="G527" s="3" t="s">
        <v>1285</v>
      </c>
      <c r="H527" s="193" t="s">
        <v>1279</v>
      </c>
      <c r="I527" s="193" t="s">
        <v>1283</v>
      </c>
    </row>
    <row r="528" spans="1:9" ht="21.75" customHeight="1" x14ac:dyDescent="0.3">
      <c r="A528" s="194">
        <v>527</v>
      </c>
      <c r="B528" s="193" t="s">
        <v>1379</v>
      </c>
      <c r="C528" s="193" t="s">
        <v>1380</v>
      </c>
      <c r="D528" s="193" t="s">
        <v>1381</v>
      </c>
      <c r="E528" s="193" t="s">
        <v>1382</v>
      </c>
      <c r="F528" s="195" t="s">
        <v>1383</v>
      </c>
      <c r="G528" s="3" t="s">
        <v>1387</v>
      </c>
      <c r="H528" s="193" t="s">
        <v>1385</v>
      </c>
      <c r="I528" s="193" t="s">
        <v>1389</v>
      </c>
    </row>
    <row r="529" spans="1:9" ht="21.75" customHeight="1" x14ac:dyDescent="0.3">
      <c r="A529" s="194">
        <v>528</v>
      </c>
      <c r="B529" s="193" t="s">
        <v>12</v>
      </c>
      <c r="C529" s="193" t="s">
        <v>160</v>
      </c>
      <c r="D529" s="193" t="s">
        <v>15</v>
      </c>
      <c r="E529" s="193" t="s">
        <v>23</v>
      </c>
      <c r="F529" s="195" t="s">
        <v>423</v>
      </c>
      <c r="G529" s="3" t="s">
        <v>146</v>
      </c>
      <c r="H529" s="193" t="s">
        <v>460</v>
      </c>
      <c r="I529" s="193" t="s">
        <v>136</v>
      </c>
    </row>
    <row r="530" spans="1:9" ht="21.75" customHeight="1" x14ac:dyDescent="0.3">
      <c r="A530" s="194">
        <v>529</v>
      </c>
      <c r="B530" s="193" t="s">
        <v>12</v>
      </c>
      <c r="C530" s="193" t="s">
        <v>160</v>
      </c>
      <c r="D530" s="193" t="s">
        <v>15</v>
      </c>
      <c r="E530" s="193" t="s">
        <v>23</v>
      </c>
      <c r="F530" s="195" t="s">
        <v>422</v>
      </c>
      <c r="G530" s="3" t="s">
        <v>142</v>
      </c>
      <c r="H530" s="193" t="s">
        <v>458</v>
      </c>
      <c r="I530" s="193" t="s">
        <v>140</v>
      </c>
    </row>
    <row r="531" spans="1:9" ht="21.75" customHeight="1" x14ac:dyDescent="0.3">
      <c r="A531" s="194">
        <v>530</v>
      </c>
      <c r="B531" s="193" t="s">
        <v>12</v>
      </c>
      <c r="C531" s="193" t="s">
        <v>160</v>
      </c>
      <c r="D531" s="193" t="s">
        <v>15</v>
      </c>
      <c r="E531" s="193" t="s">
        <v>23</v>
      </c>
      <c r="F531" s="195" t="s">
        <v>482</v>
      </c>
      <c r="G531" s="3" t="s">
        <v>140</v>
      </c>
      <c r="H531" s="193" t="s">
        <v>462</v>
      </c>
      <c r="I531" s="193" t="s">
        <v>136</v>
      </c>
    </row>
    <row r="532" spans="1:9" ht="21.75" customHeight="1" x14ac:dyDescent="0.3">
      <c r="A532" s="194">
        <v>531</v>
      </c>
      <c r="B532" s="193" t="s">
        <v>12</v>
      </c>
      <c r="C532" s="193" t="s">
        <v>160</v>
      </c>
      <c r="D532" s="193" t="s">
        <v>15</v>
      </c>
      <c r="E532" s="193" t="s">
        <v>23</v>
      </c>
      <c r="F532" s="195" t="s">
        <v>456</v>
      </c>
      <c r="G532" s="3" t="s">
        <v>1221</v>
      </c>
      <c r="H532" s="193" t="s">
        <v>421</v>
      </c>
      <c r="I532" s="193" t="s">
        <v>148</v>
      </c>
    </row>
    <row r="533" spans="1:9" ht="21.75" customHeight="1" x14ac:dyDescent="0.3">
      <c r="A533" s="194">
        <v>532</v>
      </c>
      <c r="B533" s="193" t="s">
        <v>12</v>
      </c>
      <c r="C533" s="193" t="s">
        <v>160</v>
      </c>
      <c r="D533" s="193" t="s">
        <v>15</v>
      </c>
      <c r="E533" s="193" t="s">
        <v>23</v>
      </c>
      <c r="F533" s="195" t="s">
        <v>483</v>
      </c>
      <c r="G533" s="3" t="s">
        <v>136</v>
      </c>
      <c r="H533" s="193" t="s">
        <v>484</v>
      </c>
      <c r="I533" s="193" t="s">
        <v>148</v>
      </c>
    </row>
    <row r="534" spans="1:9" ht="21.75" customHeight="1" x14ac:dyDescent="0.3">
      <c r="A534" s="194">
        <v>533</v>
      </c>
      <c r="B534" s="193" t="s">
        <v>12</v>
      </c>
      <c r="C534" s="193" t="s">
        <v>160</v>
      </c>
      <c r="D534" s="193" t="s">
        <v>15</v>
      </c>
      <c r="E534" s="193" t="s">
        <v>901</v>
      </c>
      <c r="F534" s="195" t="s">
        <v>902</v>
      </c>
      <c r="G534" s="3" t="s">
        <v>150</v>
      </c>
      <c r="H534" s="193" t="s">
        <v>903</v>
      </c>
      <c r="I534" s="193" t="s">
        <v>136</v>
      </c>
    </row>
    <row r="535" spans="1:9" ht="21.75" customHeight="1" x14ac:dyDescent="0.3">
      <c r="A535" s="194">
        <v>534</v>
      </c>
      <c r="B535" s="193" t="s">
        <v>12</v>
      </c>
      <c r="C535" s="4" t="s">
        <v>160</v>
      </c>
      <c r="D535" s="4" t="s">
        <v>15</v>
      </c>
      <c r="E535" s="4" t="s">
        <v>771</v>
      </c>
      <c r="F535" s="4" t="s">
        <v>754</v>
      </c>
      <c r="G535" s="4" t="s">
        <v>136</v>
      </c>
      <c r="H535" s="4" t="s">
        <v>755</v>
      </c>
      <c r="I535" s="4" t="s">
        <v>148</v>
      </c>
    </row>
    <row r="536" spans="1:9" ht="21.75" customHeight="1" x14ac:dyDescent="0.3">
      <c r="A536" s="194">
        <v>535</v>
      </c>
      <c r="B536" s="193" t="s">
        <v>12</v>
      </c>
      <c r="C536" s="193" t="s">
        <v>160</v>
      </c>
      <c r="D536" s="193" t="s">
        <v>13</v>
      </c>
      <c r="E536" s="193" t="s">
        <v>1331</v>
      </c>
      <c r="F536" s="195" t="s">
        <v>1326</v>
      </c>
      <c r="G536" s="193" t="s">
        <v>138</v>
      </c>
      <c r="H536" s="193" t="s">
        <v>1330</v>
      </c>
      <c r="I536" s="193" t="s">
        <v>146</v>
      </c>
    </row>
    <row r="537" spans="1:9" ht="21.75" customHeight="1" x14ac:dyDescent="0.3">
      <c r="A537" s="194">
        <v>536</v>
      </c>
      <c r="B537" s="193" t="s">
        <v>12</v>
      </c>
      <c r="C537" s="193" t="s">
        <v>160</v>
      </c>
      <c r="D537" s="193" t="s">
        <v>13</v>
      </c>
      <c r="E537" s="193" t="s">
        <v>289</v>
      </c>
      <c r="F537" s="195" t="s">
        <v>325</v>
      </c>
      <c r="G537" s="197" t="s">
        <v>138</v>
      </c>
      <c r="H537" s="194" t="s">
        <v>327</v>
      </c>
      <c r="I537" s="194" t="s">
        <v>146</v>
      </c>
    </row>
    <row r="538" spans="1:9" ht="21.75" customHeight="1" x14ac:dyDescent="0.3">
      <c r="A538" s="194">
        <v>537</v>
      </c>
      <c r="B538" s="193" t="s">
        <v>12</v>
      </c>
      <c r="C538" s="194" t="s">
        <v>160</v>
      </c>
      <c r="D538" s="194" t="s">
        <v>13</v>
      </c>
      <c r="E538" s="193" t="s">
        <v>763</v>
      </c>
      <c r="F538" s="195" t="s">
        <v>766</v>
      </c>
      <c r="G538" s="197" t="s">
        <v>138</v>
      </c>
      <c r="H538" s="194" t="s">
        <v>767</v>
      </c>
      <c r="I538" s="194" t="s">
        <v>148</v>
      </c>
    </row>
    <row r="539" spans="1:9" ht="21.75" customHeight="1" x14ac:dyDescent="0.3">
      <c r="A539" s="194">
        <v>538</v>
      </c>
      <c r="B539" s="193" t="s">
        <v>12</v>
      </c>
      <c r="C539" s="193" t="s">
        <v>160</v>
      </c>
      <c r="D539" s="193" t="s">
        <v>13</v>
      </c>
      <c r="E539" s="193" t="s">
        <v>1201</v>
      </c>
      <c r="F539" s="195" t="s">
        <v>1183</v>
      </c>
      <c r="G539" s="193" t="s">
        <v>136</v>
      </c>
      <c r="H539" s="193" t="s">
        <v>1184</v>
      </c>
      <c r="I539" s="193" t="s">
        <v>144</v>
      </c>
    </row>
    <row r="540" spans="1:9" ht="21.75" customHeight="1" x14ac:dyDescent="0.3">
      <c r="A540" s="194">
        <v>539</v>
      </c>
      <c r="B540" s="193" t="s">
        <v>12</v>
      </c>
      <c r="C540" s="193" t="s">
        <v>160</v>
      </c>
      <c r="D540" s="193" t="s">
        <v>13</v>
      </c>
      <c r="E540" s="193" t="s">
        <v>169</v>
      </c>
      <c r="F540" s="195" t="s">
        <v>56</v>
      </c>
      <c r="G540" s="3" t="s">
        <v>142</v>
      </c>
      <c r="H540" s="193" t="s">
        <v>58</v>
      </c>
      <c r="I540" s="193" t="s">
        <v>136</v>
      </c>
    </row>
    <row r="541" spans="1:9" ht="21.75" customHeight="1" x14ac:dyDescent="0.3">
      <c r="A541" s="194">
        <v>540</v>
      </c>
      <c r="B541" s="193" t="s">
        <v>12</v>
      </c>
      <c r="C541" s="193" t="s">
        <v>160</v>
      </c>
      <c r="D541" s="193" t="s">
        <v>13</v>
      </c>
      <c r="E541" s="193" t="s">
        <v>169</v>
      </c>
      <c r="F541" s="195" t="s">
        <v>242</v>
      </c>
      <c r="G541" s="3" t="s">
        <v>138</v>
      </c>
      <c r="H541" s="193" t="s">
        <v>339</v>
      </c>
      <c r="I541" s="193" t="s">
        <v>148</v>
      </c>
    </row>
    <row r="542" spans="1:9" ht="21.75" customHeight="1" x14ac:dyDescent="0.3">
      <c r="A542" s="194">
        <v>541</v>
      </c>
      <c r="B542" s="193" t="s">
        <v>12</v>
      </c>
      <c r="C542" s="193" t="s">
        <v>160</v>
      </c>
      <c r="D542" s="193" t="s">
        <v>13</v>
      </c>
      <c r="E542" s="193" t="s">
        <v>34</v>
      </c>
      <c r="F542" s="195" t="s">
        <v>553</v>
      </c>
      <c r="G542" s="193" t="s">
        <v>136</v>
      </c>
      <c r="H542" s="193" t="s">
        <v>1250</v>
      </c>
      <c r="I542" s="193" t="s">
        <v>146</v>
      </c>
    </row>
    <row r="543" spans="1:9" ht="21.75" customHeight="1" x14ac:dyDescent="0.3">
      <c r="A543" s="194">
        <v>542</v>
      </c>
      <c r="B543" s="193" t="s">
        <v>12</v>
      </c>
      <c r="C543" s="193" t="s">
        <v>160</v>
      </c>
      <c r="D543" s="193" t="s">
        <v>13</v>
      </c>
      <c r="E543" s="193" t="s">
        <v>291</v>
      </c>
      <c r="F543" s="195" t="s">
        <v>378</v>
      </c>
      <c r="G543" s="3" t="s">
        <v>138</v>
      </c>
      <c r="H543" s="193" t="s">
        <v>377</v>
      </c>
      <c r="I543" s="193" t="s">
        <v>146</v>
      </c>
    </row>
    <row r="544" spans="1:9" ht="21.75" customHeight="1" x14ac:dyDescent="0.3">
      <c r="A544" s="194">
        <v>543</v>
      </c>
      <c r="B544" s="193" t="s">
        <v>12</v>
      </c>
      <c r="C544" s="193" t="s">
        <v>160</v>
      </c>
      <c r="D544" s="193" t="s">
        <v>13</v>
      </c>
      <c r="E544" s="193" t="s">
        <v>291</v>
      </c>
      <c r="F544" s="195" t="s">
        <v>379</v>
      </c>
      <c r="G544" s="3" t="s">
        <v>138</v>
      </c>
      <c r="H544" s="193" t="s">
        <v>376</v>
      </c>
      <c r="I544" s="193" t="s">
        <v>144</v>
      </c>
    </row>
    <row r="545" spans="1:9" ht="21.75" customHeight="1" x14ac:dyDescent="0.3">
      <c r="A545" s="194">
        <v>544</v>
      </c>
      <c r="B545" s="193" t="s">
        <v>12</v>
      </c>
      <c r="C545" s="193" t="s">
        <v>160</v>
      </c>
      <c r="D545" s="193" t="s">
        <v>13</v>
      </c>
      <c r="E545" s="193" t="s">
        <v>25</v>
      </c>
      <c r="F545" s="195" t="s">
        <v>401</v>
      </c>
      <c r="G545" s="3" t="s">
        <v>138</v>
      </c>
      <c r="H545" s="193" t="s">
        <v>402</v>
      </c>
      <c r="I545" s="193" t="s">
        <v>148</v>
      </c>
    </row>
    <row r="546" spans="1:9" ht="21.75" customHeight="1" x14ac:dyDescent="0.3">
      <c r="A546" s="194">
        <v>545</v>
      </c>
      <c r="B546" s="193" t="s">
        <v>12</v>
      </c>
      <c r="C546" s="193" t="s">
        <v>160</v>
      </c>
      <c r="D546" s="193" t="s">
        <v>13</v>
      </c>
      <c r="E546" s="193" t="s">
        <v>23</v>
      </c>
      <c r="F546" s="195" t="s">
        <v>472</v>
      </c>
      <c r="G546" s="3" t="s">
        <v>146</v>
      </c>
      <c r="H546" s="193" t="s">
        <v>433</v>
      </c>
      <c r="I546" s="193" t="s">
        <v>140</v>
      </c>
    </row>
    <row r="547" spans="1:9" ht="21.75" customHeight="1" x14ac:dyDescent="0.3">
      <c r="A547" s="194">
        <v>546</v>
      </c>
      <c r="B547" s="193" t="s">
        <v>12</v>
      </c>
      <c r="C547" s="193" t="s">
        <v>160</v>
      </c>
      <c r="D547" s="193" t="s">
        <v>13</v>
      </c>
      <c r="E547" s="193" t="s">
        <v>23</v>
      </c>
      <c r="F547" s="195" t="s">
        <v>427</v>
      </c>
      <c r="G547" s="3" t="s">
        <v>138</v>
      </c>
      <c r="H547" s="193" t="s">
        <v>471</v>
      </c>
      <c r="I547" s="193" t="s">
        <v>144</v>
      </c>
    </row>
    <row r="548" spans="1:9" ht="21.75" customHeight="1" x14ac:dyDescent="0.3">
      <c r="A548" s="194">
        <v>547</v>
      </c>
      <c r="B548" s="193" t="s">
        <v>12</v>
      </c>
      <c r="C548" s="193" t="s">
        <v>160</v>
      </c>
      <c r="D548" s="193" t="s">
        <v>13</v>
      </c>
      <c r="E548" s="193" t="s">
        <v>23</v>
      </c>
      <c r="F548" s="195" t="s">
        <v>445</v>
      </c>
      <c r="G548" s="3" t="s">
        <v>138</v>
      </c>
      <c r="H548" s="193" t="s">
        <v>425</v>
      </c>
      <c r="I548" s="193" t="s">
        <v>140</v>
      </c>
    </row>
    <row r="549" spans="1:9" ht="21.75" customHeight="1" x14ac:dyDescent="0.3">
      <c r="A549" s="194">
        <v>548</v>
      </c>
      <c r="B549" s="193" t="s">
        <v>12</v>
      </c>
      <c r="C549" s="193" t="s">
        <v>160</v>
      </c>
      <c r="D549" s="193" t="s">
        <v>13</v>
      </c>
      <c r="E549" s="193" t="s">
        <v>23</v>
      </c>
      <c r="F549" s="195" t="s">
        <v>485</v>
      </c>
      <c r="G549" s="3" t="s">
        <v>138</v>
      </c>
      <c r="H549" s="193" t="s">
        <v>486</v>
      </c>
      <c r="I549" s="193" t="s">
        <v>148</v>
      </c>
    </row>
    <row r="550" spans="1:9" ht="21.75" customHeight="1" x14ac:dyDescent="0.3">
      <c r="A550" s="194">
        <v>549</v>
      </c>
      <c r="B550" s="193" t="s">
        <v>12</v>
      </c>
      <c r="C550" s="193" t="s">
        <v>160</v>
      </c>
      <c r="D550" s="193" t="s">
        <v>13</v>
      </c>
      <c r="E550" s="193" t="s">
        <v>23</v>
      </c>
      <c r="F550" s="195" t="s">
        <v>429</v>
      </c>
      <c r="G550" s="3" t="s">
        <v>140</v>
      </c>
      <c r="H550" s="193" t="s">
        <v>449</v>
      </c>
      <c r="I550" s="193" t="s">
        <v>146</v>
      </c>
    </row>
    <row r="551" spans="1:9" ht="21.75" customHeight="1" x14ac:dyDescent="0.3">
      <c r="A551" s="194">
        <v>550</v>
      </c>
      <c r="B551" s="193" t="s">
        <v>12</v>
      </c>
      <c r="C551" s="193" t="s">
        <v>160</v>
      </c>
      <c r="D551" s="193" t="s">
        <v>13</v>
      </c>
      <c r="E551" s="193" t="s">
        <v>23</v>
      </c>
      <c r="F551" s="195" t="s">
        <v>432</v>
      </c>
      <c r="G551" s="3" t="s">
        <v>136</v>
      </c>
      <c r="H551" s="193" t="s">
        <v>476</v>
      </c>
      <c r="I551" s="193" t="s">
        <v>146</v>
      </c>
    </row>
    <row r="552" spans="1:9" ht="21.75" customHeight="1" x14ac:dyDescent="0.3">
      <c r="A552" s="194">
        <v>551</v>
      </c>
      <c r="B552" s="193" t="s">
        <v>12</v>
      </c>
      <c r="C552" s="193" t="s">
        <v>160</v>
      </c>
      <c r="D552" s="193" t="s">
        <v>13</v>
      </c>
      <c r="E552" s="193" t="s">
        <v>23</v>
      </c>
      <c r="F552" s="195" t="s">
        <v>431</v>
      </c>
      <c r="G552" s="3" t="s">
        <v>136</v>
      </c>
      <c r="H552" s="193" t="s">
        <v>487</v>
      </c>
      <c r="I552" s="193" t="s">
        <v>146</v>
      </c>
    </row>
    <row r="553" spans="1:9" ht="21.75" customHeight="1" x14ac:dyDescent="0.3">
      <c r="A553" s="194">
        <v>552</v>
      </c>
      <c r="B553" s="193" t="s">
        <v>12</v>
      </c>
      <c r="C553" s="193" t="s">
        <v>160</v>
      </c>
      <c r="D553" s="194" t="s">
        <v>13</v>
      </c>
      <c r="E553" s="193" t="s">
        <v>23</v>
      </c>
      <c r="F553" s="195" t="s">
        <v>473</v>
      </c>
      <c r="G553" s="197" t="s">
        <v>146</v>
      </c>
      <c r="H553" s="194" t="s">
        <v>434</v>
      </c>
      <c r="I553" s="194" t="s">
        <v>140</v>
      </c>
    </row>
    <row r="554" spans="1:9" ht="21.75" customHeight="1" x14ac:dyDescent="0.3">
      <c r="A554" s="194">
        <v>553</v>
      </c>
      <c r="B554" s="193" t="s">
        <v>12</v>
      </c>
      <c r="C554" s="193" t="s">
        <v>160</v>
      </c>
      <c r="D554" s="193" t="s">
        <v>13</v>
      </c>
      <c r="E554" s="193" t="s">
        <v>1205</v>
      </c>
      <c r="F554" s="195" t="s">
        <v>1206</v>
      </c>
      <c r="G554" s="193" t="s">
        <v>136</v>
      </c>
      <c r="H554" s="193" t="s">
        <v>1207</v>
      </c>
      <c r="I554" s="193" t="s">
        <v>148</v>
      </c>
    </row>
    <row r="555" spans="1:9" ht="21.75" customHeight="1" x14ac:dyDescent="0.3">
      <c r="A555" s="194">
        <v>554</v>
      </c>
      <c r="B555" s="193" t="s">
        <v>12</v>
      </c>
      <c r="C555" s="193" t="s">
        <v>160</v>
      </c>
      <c r="D555" s="193" t="s">
        <v>13</v>
      </c>
      <c r="E555" s="193" t="s">
        <v>831</v>
      </c>
      <c r="F555" s="195" t="s">
        <v>822</v>
      </c>
      <c r="G555" s="3" t="s">
        <v>140</v>
      </c>
      <c r="H555" s="193" t="s">
        <v>823</v>
      </c>
      <c r="I555" s="193" t="s">
        <v>148</v>
      </c>
    </row>
    <row r="556" spans="1:9" ht="21.75" customHeight="1" x14ac:dyDescent="0.3">
      <c r="A556" s="194">
        <v>555</v>
      </c>
      <c r="B556" s="193" t="s">
        <v>12</v>
      </c>
      <c r="C556" s="193" t="s">
        <v>160</v>
      </c>
      <c r="D556" s="193" t="s">
        <v>13</v>
      </c>
      <c r="E556" s="193" t="s">
        <v>1197</v>
      </c>
      <c r="F556" s="195" t="s">
        <v>1198</v>
      </c>
      <c r="G556" s="193" t="s">
        <v>138</v>
      </c>
      <c r="H556" s="193" t="s">
        <v>1199</v>
      </c>
      <c r="I556" s="193" t="s">
        <v>1200</v>
      </c>
    </row>
    <row r="557" spans="1:9" ht="21.75" customHeight="1" x14ac:dyDescent="0.3">
      <c r="A557" s="194">
        <v>556</v>
      </c>
      <c r="B557" s="193" t="s">
        <v>12</v>
      </c>
      <c r="C557" s="193" t="s">
        <v>160</v>
      </c>
      <c r="D557" s="193" t="s">
        <v>13</v>
      </c>
      <c r="E557" s="193" t="s">
        <v>1149</v>
      </c>
      <c r="F557" s="195" t="s">
        <v>1150</v>
      </c>
      <c r="G557" s="193" t="s">
        <v>138</v>
      </c>
      <c r="H557" s="193" t="s">
        <v>1151</v>
      </c>
      <c r="I557" s="193" t="s">
        <v>148</v>
      </c>
    </row>
    <row r="558" spans="1:9" ht="21.75" customHeight="1" x14ac:dyDescent="0.3">
      <c r="A558" s="194">
        <v>557</v>
      </c>
      <c r="B558" s="193" t="s">
        <v>12</v>
      </c>
      <c r="C558" s="193" t="s">
        <v>160</v>
      </c>
      <c r="D558" s="193" t="s">
        <v>13</v>
      </c>
      <c r="E558" s="193" t="s">
        <v>901</v>
      </c>
      <c r="F558" s="195" t="s">
        <v>904</v>
      </c>
      <c r="G558" s="3" t="s">
        <v>146</v>
      </c>
      <c r="H558" s="193" t="s">
        <v>602</v>
      </c>
      <c r="I558" s="193" t="s">
        <v>1194</v>
      </c>
    </row>
    <row r="559" spans="1:9" ht="21.75" customHeight="1" x14ac:dyDescent="0.3">
      <c r="A559" s="194">
        <v>558</v>
      </c>
      <c r="B559" s="193" t="s">
        <v>12</v>
      </c>
      <c r="C559" s="193" t="s">
        <v>160</v>
      </c>
      <c r="D559" s="193" t="s">
        <v>13</v>
      </c>
      <c r="E559" s="193" t="s">
        <v>79</v>
      </c>
      <c r="F559" s="195" t="s">
        <v>1057</v>
      </c>
      <c r="G559" s="193" t="s">
        <v>136</v>
      </c>
      <c r="H559" s="193" t="s">
        <v>1079</v>
      </c>
      <c r="I559" s="193" t="s">
        <v>144</v>
      </c>
    </row>
    <row r="560" spans="1:9" ht="21.75" customHeight="1" x14ac:dyDescent="0.3">
      <c r="A560" s="194">
        <v>559</v>
      </c>
      <c r="B560" s="193" t="s">
        <v>12</v>
      </c>
      <c r="C560" s="193" t="s">
        <v>160</v>
      </c>
      <c r="D560" s="193" t="s">
        <v>13</v>
      </c>
      <c r="E560" s="193" t="s">
        <v>79</v>
      </c>
      <c r="F560" s="195" t="s">
        <v>318</v>
      </c>
      <c r="G560" s="193" t="s">
        <v>136</v>
      </c>
      <c r="H560" s="193" t="s">
        <v>1081</v>
      </c>
      <c r="I560" s="193" t="s">
        <v>144</v>
      </c>
    </row>
    <row r="561" spans="1:9" ht="21.75" customHeight="1" x14ac:dyDescent="0.3">
      <c r="A561" s="194">
        <v>560</v>
      </c>
      <c r="B561" s="193" t="s">
        <v>12</v>
      </c>
      <c r="C561" s="193" t="s">
        <v>160</v>
      </c>
      <c r="D561" s="193" t="s">
        <v>13</v>
      </c>
      <c r="E561" s="193" t="s">
        <v>301</v>
      </c>
      <c r="F561" s="195" t="s">
        <v>552</v>
      </c>
      <c r="G561" s="3" t="s">
        <v>140</v>
      </c>
      <c r="H561" s="193" t="s">
        <v>560</v>
      </c>
      <c r="I561" s="193" t="s">
        <v>148</v>
      </c>
    </row>
    <row r="562" spans="1:9" ht="21.75" customHeight="1" x14ac:dyDescent="0.3">
      <c r="A562" s="194">
        <v>561</v>
      </c>
      <c r="B562" s="193" t="s">
        <v>12</v>
      </c>
      <c r="C562" s="193" t="s">
        <v>160</v>
      </c>
      <c r="D562" s="193" t="s">
        <v>13</v>
      </c>
      <c r="E562" s="193" t="s">
        <v>21</v>
      </c>
      <c r="F562" s="195" t="s">
        <v>861</v>
      </c>
      <c r="G562" s="3" t="s">
        <v>138</v>
      </c>
      <c r="H562" s="193" t="s">
        <v>858</v>
      </c>
      <c r="I562" s="193" t="s">
        <v>150</v>
      </c>
    </row>
    <row r="563" spans="1:9" ht="21.75" customHeight="1" x14ac:dyDescent="0.3">
      <c r="A563" s="194">
        <v>562</v>
      </c>
      <c r="B563" s="193" t="s">
        <v>12</v>
      </c>
      <c r="C563" s="193" t="s">
        <v>160</v>
      </c>
      <c r="D563" s="193" t="s">
        <v>13</v>
      </c>
      <c r="E563" s="193" t="s">
        <v>21</v>
      </c>
      <c r="F563" s="195" t="s">
        <v>1320</v>
      </c>
      <c r="G563" s="193" t="s">
        <v>136</v>
      </c>
      <c r="H563" s="193" t="s">
        <v>859</v>
      </c>
      <c r="I563" s="193" t="s">
        <v>146</v>
      </c>
    </row>
    <row r="564" spans="1:9" ht="21.75" customHeight="1" x14ac:dyDescent="0.3">
      <c r="A564" s="194">
        <v>563</v>
      </c>
      <c r="B564" s="193" t="s">
        <v>12</v>
      </c>
      <c r="C564" s="193" t="s">
        <v>160</v>
      </c>
      <c r="D564" s="193" t="s">
        <v>13</v>
      </c>
      <c r="E564" s="193" t="s">
        <v>308</v>
      </c>
      <c r="F564" s="195" t="s">
        <v>368</v>
      </c>
      <c r="G564" s="3" t="s">
        <v>148</v>
      </c>
      <c r="H564" s="193" t="s">
        <v>651</v>
      </c>
      <c r="I564" s="193" t="s">
        <v>136</v>
      </c>
    </row>
    <row r="565" spans="1:9" ht="21.75" customHeight="1" x14ac:dyDescent="0.3">
      <c r="A565" s="194">
        <v>564</v>
      </c>
      <c r="B565" s="193" t="s">
        <v>12</v>
      </c>
      <c r="C565" s="193" t="s">
        <v>160</v>
      </c>
      <c r="D565" s="193" t="s">
        <v>13</v>
      </c>
      <c r="E565" s="193" t="s">
        <v>308</v>
      </c>
      <c r="F565" s="195" t="s">
        <v>862</v>
      </c>
      <c r="G565" s="3" t="s">
        <v>138</v>
      </c>
      <c r="H565" s="193" t="s">
        <v>650</v>
      </c>
      <c r="I565" s="193" t="s">
        <v>146</v>
      </c>
    </row>
    <row r="566" spans="1:9" ht="21.75" customHeight="1" x14ac:dyDescent="0.3">
      <c r="A566" s="194">
        <v>565</v>
      </c>
      <c r="B566" s="193" t="s">
        <v>12</v>
      </c>
      <c r="C566" s="193" t="s">
        <v>160</v>
      </c>
      <c r="D566" s="193" t="s">
        <v>13</v>
      </c>
      <c r="E566" s="193" t="s">
        <v>234</v>
      </c>
      <c r="F566" s="195" t="s">
        <v>235</v>
      </c>
      <c r="G566" s="3" t="s">
        <v>138</v>
      </c>
      <c r="H566" s="193" t="s">
        <v>260</v>
      </c>
      <c r="I566" s="193" t="s">
        <v>146</v>
      </c>
    </row>
    <row r="567" spans="1:9" ht="21.75" customHeight="1" x14ac:dyDescent="0.3">
      <c r="A567" s="194">
        <v>566</v>
      </c>
      <c r="B567" s="193" t="s">
        <v>12</v>
      </c>
      <c r="C567" s="193" t="s">
        <v>160</v>
      </c>
      <c r="D567" s="193" t="s">
        <v>13</v>
      </c>
      <c r="E567" s="193" t="s">
        <v>27</v>
      </c>
      <c r="F567" s="195" t="s">
        <v>983</v>
      </c>
      <c r="G567" s="3" t="s">
        <v>140</v>
      </c>
      <c r="H567" s="193" t="s">
        <v>984</v>
      </c>
      <c r="I567" s="193" t="s">
        <v>144</v>
      </c>
    </row>
    <row r="568" spans="1:9" ht="21.75" customHeight="1" x14ac:dyDescent="0.3">
      <c r="A568" s="194">
        <v>567</v>
      </c>
      <c r="B568" s="193" t="s">
        <v>12</v>
      </c>
      <c r="C568" s="193" t="s">
        <v>160</v>
      </c>
      <c r="D568" s="193" t="s">
        <v>13</v>
      </c>
      <c r="E568" s="193" t="s">
        <v>27</v>
      </c>
      <c r="F568" s="195" t="s">
        <v>1001</v>
      </c>
      <c r="G568" s="3" t="s">
        <v>136</v>
      </c>
      <c r="H568" s="193" t="s">
        <v>970</v>
      </c>
      <c r="I568" s="193" t="s">
        <v>144</v>
      </c>
    </row>
    <row r="569" spans="1:9" ht="21.75" customHeight="1" x14ac:dyDescent="0.3">
      <c r="A569" s="194">
        <v>568</v>
      </c>
      <c r="B569" s="193" t="s">
        <v>12</v>
      </c>
      <c r="C569" s="4" t="s">
        <v>160</v>
      </c>
      <c r="D569" s="4" t="s">
        <v>13</v>
      </c>
      <c r="E569" s="4" t="s">
        <v>46</v>
      </c>
      <c r="F569" s="4" t="s">
        <v>731</v>
      </c>
      <c r="G569" s="4" t="s">
        <v>138</v>
      </c>
      <c r="H569" s="4" t="s">
        <v>732</v>
      </c>
      <c r="I569" s="4" t="s">
        <v>146</v>
      </c>
    </row>
    <row r="570" spans="1:9" ht="21.75" customHeight="1" x14ac:dyDescent="0.3">
      <c r="A570" s="194">
        <v>569</v>
      </c>
      <c r="B570" s="193" t="s">
        <v>12</v>
      </c>
      <c r="C570" s="193" t="s">
        <v>736</v>
      </c>
      <c r="D570" s="193" t="s">
        <v>13</v>
      </c>
      <c r="E570" s="193" t="s">
        <v>44</v>
      </c>
      <c r="F570" s="195" t="s">
        <v>737</v>
      </c>
      <c r="G570" s="3" t="s">
        <v>136</v>
      </c>
      <c r="H570" s="193" t="s">
        <v>738</v>
      </c>
      <c r="I570" s="193" t="s">
        <v>144</v>
      </c>
    </row>
    <row r="571" spans="1:9" ht="21.75" customHeight="1" x14ac:dyDescent="0.3">
      <c r="A571" s="194">
        <v>570</v>
      </c>
      <c r="B571" s="193" t="s">
        <v>12</v>
      </c>
      <c r="C571" s="193" t="s">
        <v>160</v>
      </c>
      <c r="D571" s="193" t="s">
        <v>276</v>
      </c>
      <c r="E571" s="193" t="s">
        <v>53</v>
      </c>
      <c r="F571" s="195" t="s">
        <v>1035</v>
      </c>
      <c r="G571" s="193" t="s">
        <v>140</v>
      </c>
      <c r="H571" s="193" t="s">
        <v>1037</v>
      </c>
      <c r="I571" s="193" t="s">
        <v>138</v>
      </c>
    </row>
    <row r="572" spans="1:9" ht="21.75" customHeight="1" x14ac:dyDescent="0.3">
      <c r="A572" s="194">
        <v>571</v>
      </c>
      <c r="B572" s="193" t="s">
        <v>12</v>
      </c>
      <c r="C572" s="193" t="s">
        <v>160</v>
      </c>
      <c r="D572" s="193" t="s">
        <v>1286</v>
      </c>
      <c r="E572" s="193" t="s">
        <v>1287</v>
      </c>
      <c r="F572" s="195" t="s">
        <v>1288</v>
      </c>
      <c r="G572" s="193" t="s">
        <v>1290</v>
      </c>
      <c r="H572" s="193" t="s">
        <v>1289</v>
      </c>
      <c r="I572" s="193" t="s">
        <v>1291</v>
      </c>
    </row>
    <row r="573" spans="1:9" ht="21.75" customHeight="1" x14ac:dyDescent="0.3">
      <c r="A573" s="194">
        <v>572</v>
      </c>
      <c r="B573" s="193" t="s">
        <v>12</v>
      </c>
      <c r="C573" s="193" t="s">
        <v>160</v>
      </c>
      <c r="D573" s="193" t="s">
        <v>276</v>
      </c>
      <c r="E573" s="193" t="s">
        <v>831</v>
      </c>
      <c r="F573" s="195" t="s">
        <v>818</v>
      </c>
      <c r="G573" s="3" t="s">
        <v>138</v>
      </c>
      <c r="H573" s="193" t="s">
        <v>821</v>
      </c>
      <c r="I573" s="193" t="s">
        <v>146</v>
      </c>
    </row>
    <row r="574" spans="1:9" ht="21.75" customHeight="1" x14ac:dyDescent="0.3">
      <c r="A574" s="194">
        <v>573</v>
      </c>
      <c r="B574" s="193" t="s">
        <v>12</v>
      </c>
      <c r="C574" s="193" t="s">
        <v>160</v>
      </c>
      <c r="D574" s="193" t="s">
        <v>276</v>
      </c>
      <c r="E574" s="193" t="s">
        <v>831</v>
      </c>
      <c r="F574" s="195" t="s">
        <v>820</v>
      </c>
      <c r="G574" s="3" t="s">
        <v>138</v>
      </c>
      <c r="H574" s="193" t="s">
        <v>824</v>
      </c>
      <c r="I574" s="193" t="s">
        <v>146</v>
      </c>
    </row>
    <row r="575" spans="1:9" ht="21.75" customHeight="1" x14ac:dyDescent="0.3">
      <c r="A575" s="194">
        <v>574</v>
      </c>
      <c r="B575" s="193" t="s">
        <v>12</v>
      </c>
      <c r="C575" s="193" t="s">
        <v>160</v>
      </c>
      <c r="D575" s="193" t="s">
        <v>276</v>
      </c>
      <c r="E575" s="193" t="s">
        <v>71</v>
      </c>
      <c r="F575" s="195" t="s">
        <v>835</v>
      </c>
      <c r="G575" s="3" t="s">
        <v>138</v>
      </c>
      <c r="H575" s="193" t="s">
        <v>852</v>
      </c>
      <c r="I575" s="193" t="s">
        <v>1221</v>
      </c>
    </row>
    <row r="576" spans="1:9" ht="21.75" customHeight="1" x14ac:dyDescent="0.3">
      <c r="A576" s="194">
        <v>575</v>
      </c>
      <c r="B576" s="193" t="s">
        <v>12</v>
      </c>
      <c r="C576" s="193" t="s">
        <v>160</v>
      </c>
      <c r="D576" s="193" t="s">
        <v>276</v>
      </c>
      <c r="E576" s="193" t="s">
        <v>71</v>
      </c>
      <c r="F576" s="195" t="s">
        <v>834</v>
      </c>
      <c r="G576" s="3" t="s">
        <v>138</v>
      </c>
      <c r="H576" s="193" t="s">
        <v>844</v>
      </c>
      <c r="I576" s="193" t="s">
        <v>148</v>
      </c>
    </row>
    <row r="577" spans="1:9" ht="21.75" customHeight="1" x14ac:dyDescent="0.3">
      <c r="A577" s="194">
        <v>576</v>
      </c>
      <c r="B577" s="193" t="s">
        <v>12</v>
      </c>
      <c r="C577" s="193" t="s">
        <v>160</v>
      </c>
      <c r="D577" s="193" t="s">
        <v>276</v>
      </c>
      <c r="E577" s="193" t="s">
        <v>71</v>
      </c>
      <c r="F577" s="195" t="s">
        <v>853</v>
      </c>
      <c r="G577" s="3" t="s">
        <v>138</v>
      </c>
      <c r="H577" s="193" t="s">
        <v>854</v>
      </c>
      <c r="I577" s="193" t="s">
        <v>148</v>
      </c>
    </row>
    <row r="578" spans="1:9" ht="21.75" customHeight="1" x14ac:dyDescent="0.3">
      <c r="A578" s="194">
        <v>577</v>
      </c>
      <c r="B578" s="193" t="s">
        <v>12</v>
      </c>
      <c r="C578" s="193" t="s">
        <v>160</v>
      </c>
      <c r="D578" s="193" t="s">
        <v>276</v>
      </c>
      <c r="E578" s="193" t="s">
        <v>284</v>
      </c>
      <c r="F578" s="195" t="s">
        <v>889</v>
      </c>
      <c r="G578" s="3" t="s">
        <v>150</v>
      </c>
      <c r="H578" s="193" t="s">
        <v>896</v>
      </c>
      <c r="I578" s="193" t="s">
        <v>136</v>
      </c>
    </row>
    <row r="579" spans="1:9" ht="21.75" customHeight="1" x14ac:dyDescent="0.3">
      <c r="A579" s="194">
        <v>578</v>
      </c>
      <c r="B579" s="193" t="s">
        <v>12</v>
      </c>
      <c r="C579" s="193" t="s">
        <v>160</v>
      </c>
      <c r="D579" s="194" t="s">
        <v>276</v>
      </c>
      <c r="E579" s="193" t="s">
        <v>69</v>
      </c>
      <c r="F579" s="195" t="s">
        <v>518</v>
      </c>
      <c r="G579" s="197" t="s">
        <v>138</v>
      </c>
      <c r="H579" s="194" t="s">
        <v>528</v>
      </c>
      <c r="I579" s="194" t="s">
        <v>150</v>
      </c>
    </row>
    <row r="580" spans="1:9" ht="21.75" customHeight="1" x14ac:dyDescent="0.3">
      <c r="A580" s="194">
        <v>579</v>
      </c>
      <c r="B580" s="193" t="s">
        <v>12</v>
      </c>
      <c r="C580" s="193" t="s">
        <v>160</v>
      </c>
      <c r="D580" s="193" t="s">
        <v>276</v>
      </c>
      <c r="E580" s="193" t="s">
        <v>79</v>
      </c>
      <c r="F580" s="195" t="s">
        <v>1061</v>
      </c>
      <c r="G580" s="193" t="s">
        <v>144</v>
      </c>
      <c r="H580" s="193" t="s">
        <v>1080</v>
      </c>
      <c r="I580" s="193" t="s">
        <v>144</v>
      </c>
    </row>
    <row r="581" spans="1:9" ht="21.75" customHeight="1" x14ac:dyDescent="0.3">
      <c r="A581" s="194">
        <v>580</v>
      </c>
      <c r="B581" s="193" t="s">
        <v>12</v>
      </c>
      <c r="C581" s="193" t="s">
        <v>160</v>
      </c>
      <c r="D581" s="193" t="s">
        <v>276</v>
      </c>
      <c r="E581" s="193" t="s">
        <v>79</v>
      </c>
      <c r="F581" s="195" t="s">
        <v>1062</v>
      </c>
      <c r="G581" s="193" t="s">
        <v>136</v>
      </c>
      <c r="H581" s="193" t="s">
        <v>1077</v>
      </c>
      <c r="I581" s="193" t="s">
        <v>144</v>
      </c>
    </row>
    <row r="582" spans="1:9" ht="21.75" customHeight="1" x14ac:dyDescent="0.3">
      <c r="A582" s="194">
        <v>581</v>
      </c>
      <c r="B582" s="193" t="s">
        <v>12</v>
      </c>
      <c r="C582" s="193" t="s">
        <v>160</v>
      </c>
      <c r="D582" s="193" t="s">
        <v>276</v>
      </c>
      <c r="E582" s="193" t="s">
        <v>1263</v>
      </c>
      <c r="F582" s="195" t="s">
        <v>855</v>
      </c>
      <c r="G582" s="3" t="s">
        <v>144</v>
      </c>
      <c r="H582" s="193" t="s">
        <v>857</v>
      </c>
      <c r="I582" s="193" t="s">
        <v>138</v>
      </c>
    </row>
    <row r="583" spans="1:9" ht="21.75" customHeight="1" x14ac:dyDescent="0.3">
      <c r="A583" s="194">
        <v>582</v>
      </c>
      <c r="B583" s="193" t="s">
        <v>12</v>
      </c>
      <c r="C583" s="193" t="s">
        <v>1337</v>
      </c>
      <c r="D583" s="193" t="s">
        <v>276</v>
      </c>
      <c r="E583" s="193" t="s">
        <v>21</v>
      </c>
      <c r="F583" s="195" t="s">
        <v>1315</v>
      </c>
      <c r="G583" s="193" t="s">
        <v>148</v>
      </c>
      <c r="H583" s="193" t="s">
        <v>1317</v>
      </c>
      <c r="I583" s="193" t="s">
        <v>148</v>
      </c>
    </row>
    <row r="584" spans="1:9" ht="21.75" customHeight="1" x14ac:dyDescent="0.3">
      <c r="A584" s="194">
        <v>583</v>
      </c>
      <c r="B584" s="193" t="s">
        <v>12</v>
      </c>
      <c r="C584" s="193" t="s">
        <v>160</v>
      </c>
      <c r="D584" s="193" t="s">
        <v>276</v>
      </c>
      <c r="E584" s="193" t="s">
        <v>27</v>
      </c>
      <c r="F584" s="195" t="s">
        <v>959</v>
      </c>
      <c r="G584" s="3" t="s">
        <v>136</v>
      </c>
      <c r="H584" s="193" t="s">
        <v>958</v>
      </c>
      <c r="I584" s="193" t="s">
        <v>138</v>
      </c>
    </row>
    <row r="585" spans="1:9" ht="21.75" customHeight="1" x14ac:dyDescent="0.3">
      <c r="A585" s="194">
        <v>584</v>
      </c>
      <c r="B585" s="193" t="s">
        <v>12</v>
      </c>
      <c r="C585" s="4" t="s">
        <v>160</v>
      </c>
      <c r="D585" s="4" t="s">
        <v>276</v>
      </c>
      <c r="E585" s="4" t="s">
        <v>46</v>
      </c>
      <c r="F585" s="4" t="s">
        <v>733</v>
      </c>
      <c r="G585" s="4" t="s">
        <v>138</v>
      </c>
      <c r="H585" s="4" t="s">
        <v>725</v>
      </c>
      <c r="I585" s="4" t="s">
        <v>146</v>
      </c>
    </row>
    <row r="586" spans="1:9" ht="21.75" customHeight="1" x14ac:dyDescent="0.3">
      <c r="A586" s="194">
        <v>585</v>
      </c>
      <c r="B586" s="193" t="s">
        <v>12</v>
      </c>
      <c r="C586" s="193" t="s">
        <v>86</v>
      </c>
      <c r="D586" s="193" t="s">
        <v>16</v>
      </c>
      <c r="E586" s="193" t="s">
        <v>1264</v>
      </c>
      <c r="F586" s="195" t="s">
        <v>882</v>
      </c>
      <c r="G586" s="3" t="s">
        <v>138</v>
      </c>
      <c r="H586" s="193" t="s">
        <v>886</v>
      </c>
      <c r="I586" s="193" t="s">
        <v>148</v>
      </c>
    </row>
    <row r="587" spans="1:9" ht="21.75" customHeight="1" x14ac:dyDescent="0.3">
      <c r="A587" s="194">
        <v>586</v>
      </c>
      <c r="B587" s="193" t="s">
        <v>12</v>
      </c>
      <c r="C587" s="193" t="s">
        <v>86</v>
      </c>
      <c r="D587" s="193" t="s">
        <v>16</v>
      </c>
      <c r="E587" s="193" t="s">
        <v>27</v>
      </c>
      <c r="F587" s="195" t="s">
        <v>436</v>
      </c>
      <c r="G587" s="3" t="s">
        <v>138</v>
      </c>
      <c r="H587" s="193" t="s">
        <v>998</v>
      </c>
      <c r="I587" s="193" t="s">
        <v>140</v>
      </c>
    </row>
    <row r="588" spans="1:9" ht="21.75" customHeight="1" x14ac:dyDescent="0.3">
      <c r="A588" s="194">
        <v>587</v>
      </c>
      <c r="B588" s="193" t="s">
        <v>12</v>
      </c>
      <c r="C588" s="194" t="s">
        <v>86</v>
      </c>
      <c r="D588" s="193" t="s">
        <v>15</v>
      </c>
      <c r="E588" s="193" t="s">
        <v>772</v>
      </c>
      <c r="F588" s="195" t="s">
        <v>773</v>
      </c>
      <c r="G588" s="3" t="s">
        <v>144</v>
      </c>
      <c r="H588" s="193" t="s">
        <v>331</v>
      </c>
      <c r="I588" s="193" t="s">
        <v>138</v>
      </c>
    </row>
    <row r="589" spans="1:9" ht="21.75" customHeight="1" x14ac:dyDescent="0.3">
      <c r="A589" s="194">
        <v>588</v>
      </c>
      <c r="B589" s="193" t="s">
        <v>12</v>
      </c>
      <c r="C589" s="194" t="s">
        <v>86</v>
      </c>
      <c r="D589" s="193" t="s">
        <v>15</v>
      </c>
      <c r="E589" s="193" t="s">
        <v>772</v>
      </c>
      <c r="F589" s="195" t="s">
        <v>774</v>
      </c>
      <c r="G589" s="3" t="s">
        <v>136</v>
      </c>
      <c r="H589" s="193" t="s">
        <v>332</v>
      </c>
      <c r="I589" s="193" t="s">
        <v>136</v>
      </c>
    </row>
    <row r="590" spans="1:9" ht="21.75" customHeight="1" x14ac:dyDescent="0.3">
      <c r="A590" s="194">
        <v>589</v>
      </c>
      <c r="B590" s="193" t="s">
        <v>12</v>
      </c>
      <c r="C590" s="193" t="s">
        <v>86</v>
      </c>
      <c r="D590" s="193" t="s">
        <v>15</v>
      </c>
      <c r="E590" s="193" t="s">
        <v>179</v>
      </c>
      <c r="F590" s="195" t="s">
        <v>68</v>
      </c>
      <c r="G590" s="3" t="s">
        <v>138</v>
      </c>
      <c r="H590" s="193" t="s">
        <v>180</v>
      </c>
      <c r="I590" s="193" t="s">
        <v>148</v>
      </c>
    </row>
    <row r="591" spans="1:9" ht="21.75" customHeight="1" x14ac:dyDescent="0.3">
      <c r="A591" s="194">
        <v>590</v>
      </c>
      <c r="B591" s="193" t="s">
        <v>12</v>
      </c>
      <c r="C591" s="193" t="s">
        <v>86</v>
      </c>
      <c r="D591" s="193" t="s">
        <v>15</v>
      </c>
      <c r="E591" s="193" t="s">
        <v>179</v>
      </c>
      <c r="F591" s="195" t="s">
        <v>67</v>
      </c>
      <c r="G591" s="3" t="s">
        <v>138</v>
      </c>
      <c r="H591" s="193" t="s">
        <v>213</v>
      </c>
      <c r="I591" s="193" t="s">
        <v>144</v>
      </c>
    </row>
    <row r="592" spans="1:9" ht="21.75" customHeight="1" x14ac:dyDescent="0.3">
      <c r="A592" s="194">
        <v>591</v>
      </c>
      <c r="B592" s="193" t="s">
        <v>12</v>
      </c>
      <c r="C592" s="193" t="s">
        <v>86</v>
      </c>
      <c r="D592" s="193" t="s">
        <v>15</v>
      </c>
      <c r="E592" s="193" t="s">
        <v>1149</v>
      </c>
      <c r="F592" s="195" t="s">
        <v>1152</v>
      </c>
      <c r="G592" s="193" t="s">
        <v>140</v>
      </c>
      <c r="H592" s="193" t="s">
        <v>824</v>
      </c>
      <c r="I592" s="193" t="s">
        <v>150</v>
      </c>
    </row>
    <row r="593" spans="1:9" ht="21.75" customHeight="1" x14ac:dyDescent="0.3">
      <c r="A593" s="194">
        <v>592</v>
      </c>
      <c r="B593" s="193" t="s">
        <v>12</v>
      </c>
      <c r="C593" s="193" t="s">
        <v>86</v>
      </c>
      <c r="D593" s="193" t="s">
        <v>15</v>
      </c>
      <c r="E593" s="193" t="s">
        <v>69</v>
      </c>
      <c r="F593" s="195" t="s">
        <v>529</v>
      </c>
      <c r="G593" s="3" t="s">
        <v>140</v>
      </c>
      <c r="H593" s="193" t="s">
        <v>530</v>
      </c>
      <c r="I593" s="193" t="s">
        <v>146</v>
      </c>
    </row>
    <row r="594" spans="1:9" ht="21.75" customHeight="1" x14ac:dyDescent="0.3">
      <c r="A594" s="194">
        <v>593</v>
      </c>
      <c r="B594" s="193" t="s">
        <v>12</v>
      </c>
      <c r="C594" s="193" t="s">
        <v>86</v>
      </c>
      <c r="D594" s="193" t="s">
        <v>15</v>
      </c>
      <c r="E594" s="193" t="s">
        <v>191</v>
      </c>
      <c r="F594" s="195" t="s">
        <v>1111</v>
      </c>
      <c r="G594" s="193" t="s">
        <v>136</v>
      </c>
      <c r="H594" s="193" t="s">
        <v>1112</v>
      </c>
      <c r="I594" s="193" t="s">
        <v>146</v>
      </c>
    </row>
    <row r="595" spans="1:9" ht="21.75" customHeight="1" x14ac:dyDescent="0.3">
      <c r="A595" s="194">
        <v>594</v>
      </c>
      <c r="B595" s="193" t="s">
        <v>12</v>
      </c>
      <c r="C595" s="193" t="s">
        <v>86</v>
      </c>
      <c r="D595" s="193" t="s">
        <v>15</v>
      </c>
      <c r="E595" s="193" t="s">
        <v>191</v>
      </c>
      <c r="F595" s="195" t="s">
        <v>1110</v>
      </c>
      <c r="G595" s="193" t="s">
        <v>136</v>
      </c>
      <c r="H595" s="193" t="s">
        <v>52</v>
      </c>
      <c r="I595" s="193" t="s">
        <v>150</v>
      </c>
    </row>
    <row r="596" spans="1:9" ht="21.75" customHeight="1" x14ac:dyDescent="0.3">
      <c r="A596" s="194">
        <v>595</v>
      </c>
      <c r="B596" s="193" t="s">
        <v>12</v>
      </c>
      <c r="C596" s="193" t="s">
        <v>86</v>
      </c>
      <c r="D596" s="193" t="s">
        <v>15</v>
      </c>
      <c r="E596" s="193" t="s">
        <v>44</v>
      </c>
      <c r="F596" s="195" t="s">
        <v>690</v>
      </c>
      <c r="G596" s="3" t="s">
        <v>138</v>
      </c>
      <c r="H596" s="193" t="s">
        <v>691</v>
      </c>
      <c r="I596" s="193" t="s">
        <v>146</v>
      </c>
    </row>
    <row r="597" spans="1:9" ht="21.75" customHeight="1" x14ac:dyDescent="0.3">
      <c r="A597" s="194">
        <v>596</v>
      </c>
      <c r="B597" s="193" t="s">
        <v>12</v>
      </c>
      <c r="C597" s="193" t="s">
        <v>86</v>
      </c>
      <c r="D597" s="193" t="s">
        <v>13</v>
      </c>
      <c r="E597" s="193" t="s">
        <v>772</v>
      </c>
      <c r="F597" s="195" t="s">
        <v>775</v>
      </c>
      <c r="G597" s="3" t="s">
        <v>138</v>
      </c>
      <c r="H597" s="193" t="s">
        <v>780</v>
      </c>
      <c r="I597" s="193" t="s">
        <v>148</v>
      </c>
    </row>
    <row r="598" spans="1:9" ht="21.75" customHeight="1" x14ac:dyDescent="0.3">
      <c r="A598" s="194">
        <v>597</v>
      </c>
      <c r="B598" s="193" t="s">
        <v>12</v>
      </c>
      <c r="C598" s="193" t="s">
        <v>86</v>
      </c>
      <c r="D598" s="193" t="s">
        <v>13</v>
      </c>
      <c r="E598" s="193" t="s">
        <v>781</v>
      </c>
      <c r="F598" s="195" t="s">
        <v>778</v>
      </c>
      <c r="G598" s="3" t="s">
        <v>138</v>
      </c>
      <c r="H598" s="193" t="s">
        <v>779</v>
      </c>
      <c r="I598" s="193" t="s">
        <v>146</v>
      </c>
    </row>
    <row r="599" spans="1:9" ht="21.75" customHeight="1" x14ac:dyDescent="0.3">
      <c r="A599" s="194">
        <v>598</v>
      </c>
      <c r="B599" s="193" t="s">
        <v>12</v>
      </c>
      <c r="C599" s="193" t="s">
        <v>86</v>
      </c>
      <c r="D599" s="193" t="s">
        <v>1238</v>
      </c>
      <c r="E599" s="193" t="s">
        <v>1180</v>
      </c>
      <c r="F599" s="195" t="s">
        <v>1181</v>
      </c>
      <c r="G599" s="193" t="s">
        <v>140</v>
      </c>
      <c r="H599" s="193" t="s">
        <v>1182</v>
      </c>
      <c r="I599" s="193" t="s">
        <v>146</v>
      </c>
    </row>
    <row r="600" spans="1:9" ht="21.75" customHeight="1" x14ac:dyDescent="0.3">
      <c r="A600" s="194">
        <v>599</v>
      </c>
      <c r="B600" s="193" t="s">
        <v>12</v>
      </c>
      <c r="C600" s="193" t="s">
        <v>86</v>
      </c>
      <c r="D600" s="193" t="s">
        <v>13</v>
      </c>
      <c r="E600" s="193" t="s">
        <v>295</v>
      </c>
      <c r="F600" s="195" t="s">
        <v>933</v>
      </c>
      <c r="G600" s="3" t="s">
        <v>138</v>
      </c>
      <c r="H600" s="193" t="s">
        <v>939</v>
      </c>
      <c r="I600" s="193" t="s">
        <v>138</v>
      </c>
    </row>
    <row r="601" spans="1:9" ht="21.75" customHeight="1" x14ac:dyDescent="0.3">
      <c r="A601" s="194">
        <v>600</v>
      </c>
      <c r="B601" s="193" t="s">
        <v>12</v>
      </c>
      <c r="C601" s="193" t="s">
        <v>86</v>
      </c>
      <c r="D601" s="193" t="s">
        <v>13</v>
      </c>
      <c r="E601" s="193" t="s">
        <v>295</v>
      </c>
      <c r="F601" s="195" t="s">
        <v>935</v>
      </c>
      <c r="G601" s="3" t="s">
        <v>140</v>
      </c>
      <c r="H601" s="193" t="s">
        <v>941</v>
      </c>
      <c r="I601" s="193" t="s">
        <v>136</v>
      </c>
    </row>
    <row r="602" spans="1:9" ht="21.75" customHeight="1" x14ac:dyDescent="0.3">
      <c r="A602" s="194">
        <v>601</v>
      </c>
      <c r="B602" s="193" t="s">
        <v>12</v>
      </c>
      <c r="C602" s="193" t="s">
        <v>86</v>
      </c>
      <c r="D602" s="193" t="s">
        <v>13</v>
      </c>
      <c r="E602" s="193" t="s">
        <v>295</v>
      </c>
      <c r="F602" s="195" t="s">
        <v>937</v>
      </c>
      <c r="G602" s="3" t="s">
        <v>138</v>
      </c>
      <c r="H602" s="193" t="s">
        <v>940</v>
      </c>
      <c r="I602" s="193" t="s">
        <v>146</v>
      </c>
    </row>
    <row r="603" spans="1:9" ht="21.75" customHeight="1" x14ac:dyDescent="0.3">
      <c r="A603" s="194">
        <v>602</v>
      </c>
      <c r="B603" s="193" t="s">
        <v>12</v>
      </c>
      <c r="C603" s="193" t="s">
        <v>86</v>
      </c>
      <c r="D603" s="193" t="s">
        <v>13</v>
      </c>
      <c r="E603" s="193" t="s">
        <v>295</v>
      </c>
      <c r="F603" s="195" t="s">
        <v>936</v>
      </c>
      <c r="G603" s="193" t="s">
        <v>136</v>
      </c>
      <c r="H603" s="193" t="s">
        <v>1234</v>
      </c>
      <c r="I603" s="193" t="s">
        <v>146</v>
      </c>
    </row>
    <row r="604" spans="1:9" ht="21.75" customHeight="1" x14ac:dyDescent="0.3">
      <c r="A604" s="194">
        <v>603</v>
      </c>
      <c r="B604" s="193" t="s">
        <v>12</v>
      </c>
      <c r="C604" s="193" t="s">
        <v>86</v>
      </c>
      <c r="D604" s="193" t="s">
        <v>13</v>
      </c>
      <c r="E604" s="193" t="s">
        <v>295</v>
      </c>
      <c r="F604" s="195" t="s">
        <v>1235</v>
      </c>
      <c r="G604" s="193" t="s">
        <v>138</v>
      </c>
      <c r="H604" s="193" t="s">
        <v>1236</v>
      </c>
      <c r="I604" s="193" t="s">
        <v>146</v>
      </c>
    </row>
    <row r="605" spans="1:9" ht="21.75" customHeight="1" x14ac:dyDescent="0.3">
      <c r="A605" s="194">
        <v>604</v>
      </c>
      <c r="B605" s="193" t="s">
        <v>12</v>
      </c>
      <c r="C605" s="193" t="s">
        <v>86</v>
      </c>
      <c r="D605" s="193" t="s">
        <v>13</v>
      </c>
      <c r="E605" s="193" t="s">
        <v>1262</v>
      </c>
      <c r="F605" s="195" t="s">
        <v>505</v>
      </c>
      <c r="G605" s="3" t="s">
        <v>1098</v>
      </c>
      <c r="H605" s="193" t="s">
        <v>506</v>
      </c>
      <c r="I605" s="193" t="s">
        <v>138</v>
      </c>
    </row>
    <row r="606" spans="1:9" ht="21.75" customHeight="1" x14ac:dyDescent="0.3">
      <c r="A606" s="194">
        <v>605</v>
      </c>
      <c r="B606" s="193" t="s">
        <v>12</v>
      </c>
      <c r="C606" s="193" t="s">
        <v>86</v>
      </c>
      <c r="D606" s="193" t="s">
        <v>13</v>
      </c>
      <c r="E606" s="193" t="s">
        <v>1176</v>
      </c>
      <c r="F606" s="195" t="s">
        <v>1178</v>
      </c>
      <c r="G606" s="193" t="s">
        <v>140</v>
      </c>
      <c r="H606" s="193" t="s">
        <v>1179</v>
      </c>
      <c r="I606" s="193" t="s">
        <v>146</v>
      </c>
    </row>
    <row r="607" spans="1:9" ht="21.75" customHeight="1" x14ac:dyDescent="0.3">
      <c r="A607" s="194">
        <v>606</v>
      </c>
      <c r="B607" s="193" t="s">
        <v>12</v>
      </c>
      <c r="C607" s="193" t="s">
        <v>86</v>
      </c>
      <c r="D607" s="193" t="s">
        <v>13</v>
      </c>
      <c r="E607" s="193" t="s">
        <v>69</v>
      </c>
      <c r="F607" s="195" t="s">
        <v>521</v>
      </c>
      <c r="G607" s="3" t="s">
        <v>136</v>
      </c>
      <c r="H607" s="193" t="s">
        <v>526</v>
      </c>
      <c r="I607" s="193" t="s">
        <v>148</v>
      </c>
    </row>
    <row r="608" spans="1:9" ht="21.75" customHeight="1" x14ac:dyDescent="0.3">
      <c r="A608" s="194">
        <v>607</v>
      </c>
      <c r="B608" s="193" t="s">
        <v>12</v>
      </c>
      <c r="C608" s="193" t="s">
        <v>86</v>
      </c>
      <c r="D608" s="193" t="s">
        <v>13</v>
      </c>
      <c r="E608" s="193" t="s">
        <v>79</v>
      </c>
      <c r="F608" s="195" t="s">
        <v>1065</v>
      </c>
      <c r="G608" s="193" t="s">
        <v>148</v>
      </c>
      <c r="H608" s="193" t="s">
        <v>1082</v>
      </c>
      <c r="I608" s="193" t="s">
        <v>150</v>
      </c>
    </row>
    <row r="609" spans="1:9" ht="21.75" customHeight="1" x14ac:dyDescent="0.3">
      <c r="A609" s="194">
        <v>608</v>
      </c>
      <c r="B609" s="193" t="s">
        <v>12</v>
      </c>
      <c r="C609" s="193" t="s">
        <v>86</v>
      </c>
      <c r="D609" s="193" t="s">
        <v>13</v>
      </c>
      <c r="E609" s="193" t="s">
        <v>79</v>
      </c>
      <c r="F609" s="195" t="s">
        <v>1083</v>
      </c>
      <c r="G609" s="193" t="s">
        <v>136</v>
      </c>
      <c r="H609" s="193" t="s">
        <v>1084</v>
      </c>
      <c r="I609" s="193" t="s">
        <v>150</v>
      </c>
    </row>
    <row r="610" spans="1:9" ht="21.75" customHeight="1" x14ac:dyDescent="0.3">
      <c r="A610" s="194">
        <v>609</v>
      </c>
      <c r="B610" s="193" t="s">
        <v>12</v>
      </c>
      <c r="C610" s="193" t="s">
        <v>86</v>
      </c>
      <c r="D610" s="193" t="s">
        <v>13</v>
      </c>
      <c r="E610" s="193" t="s">
        <v>1257</v>
      </c>
      <c r="F610" s="195" t="s">
        <v>1066</v>
      </c>
      <c r="G610" s="193" t="s">
        <v>148</v>
      </c>
      <c r="H610" s="193" t="s">
        <v>1253</v>
      </c>
      <c r="I610" s="193" t="s">
        <v>150</v>
      </c>
    </row>
    <row r="611" spans="1:9" ht="21.75" customHeight="1" x14ac:dyDescent="0.3">
      <c r="A611" s="194">
        <v>610</v>
      </c>
      <c r="B611" s="193" t="s">
        <v>12</v>
      </c>
      <c r="C611" s="193" t="s">
        <v>86</v>
      </c>
      <c r="D611" s="193" t="s">
        <v>13</v>
      </c>
      <c r="E611" s="193" t="s">
        <v>20</v>
      </c>
      <c r="F611" s="195" t="s">
        <v>545</v>
      </c>
      <c r="G611" s="3" t="s">
        <v>138</v>
      </c>
      <c r="H611" s="193" t="s">
        <v>549</v>
      </c>
      <c r="I611" s="193" t="s">
        <v>146</v>
      </c>
    </row>
    <row r="612" spans="1:9" ht="21.75" customHeight="1" x14ac:dyDescent="0.3">
      <c r="A612" s="194">
        <v>611</v>
      </c>
      <c r="B612" s="193" t="s">
        <v>12</v>
      </c>
      <c r="C612" s="193" t="s">
        <v>86</v>
      </c>
      <c r="D612" s="193" t="s">
        <v>13</v>
      </c>
      <c r="E612" s="193" t="s">
        <v>236</v>
      </c>
      <c r="F612" s="195" t="s">
        <v>237</v>
      </c>
      <c r="G612" s="3" t="s">
        <v>138</v>
      </c>
      <c r="H612" s="193" t="s">
        <v>261</v>
      </c>
      <c r="I612" s="193" t="s">
        <v>146</v>
      </c>
    </row>
    <row r="613" spans="1:9" ht="21.75" customHeight="1" x14ac:dyDescent="0.3">
      <c r="A613" s="194">
        <v>612</v>
      </c>
      <c r="B613" s="193" t="s">
        <v>12</v>
      </c>
      <c r="C613" s="193" t="s">
        <v>86</v>
      </c>
      <c r="D613" s="193" t="s">
        <v>13</v>
      </c>
      <c r="E613" s="193" t="s">
        <v>44</v>
      </c>
      <c r="F613" s="195" t="s">
        <v>676</v>
      </c>
      <c r="G613" s="3" t="s">
        <v>140</v>
      </c>
      <c r="H613" s="193" t="s">
        <v>692</v>
      </c>
      <c r="I613" s="193" t="s">
        <v>136</v>
      </c>
    </row>
    <row r="614" spans="1:9" ht="21.75" customHeight="1" x14ac:dyDescent="0.3">
      <c r="A614" s="194">
        <v>613</v>
      </c>
      <c r="B614" s="193" t="s">
        <v>12</v>
      </c>
      <c r="C614" s="193" t="s">
        <v>88</v>
      </c>
      <c r="D614" s="193" t="s">
        <v>15</v>
      </c>
      <c r="E614" s="193" t="s">
        <v>1265</v>
      </c>
      <c r="F614" s="195" t="s">
        <v>712</v>
      </c>
      <c r="G614" s="3" t="s">
        <v>148</v>
      </c>
      <c r="H614" s="193" t="s">
        <v>713</v>
      </c>
      <c r="I614" s="193" t="s">
        <v>146</v>
      </c>
    </row>
    <row r="615" spans="1:9" ht="21.75" customHeight="1" x14ac:dyDescent="0.3">
      <c r="A615" s="194">
        <v>614</v>
      </c>
      <c r="B615" s="193" t="s">
        <v>12</v>
      </c>
      <c r="C615" s="193" t="s">
        <v>88</v>
      </c>
      <c r="D615" s="193" t="s">
        <v>13</v>
      </c>
      <c r="E615" s="193" t="s">
        <v>1261</v>
      </c>
      <c r="F615" s="195" t="s">
        <v>497</v>
      </c>
      <c r="G615" s="3" t="s">
        <v>136</v>
      </c>
      <c r="H615" s="193" t="s">
        <v>499</v>
      </c>
      <c r="I615" s="193" t="s">
        <v>144</v>
      </c>
    </row>
    <row r="616" spans="1:9" ht="21.75" customHeight="1" x14ac:dyDescent="0.3">
      <c r="A616" s="194">
        <v>615</v>
      </c>
      <c r="B616" s="193" t="s">
        <v>12</v>
      </c>
      <c r="C616" s="193" t="s">
        <v>88</v>
      </c>
      <c r="D616" s="193" t="s">
        <v>13</v>
      </c>
      <c r="E616" s="193" t="s">
        <v>27</v>
      </c>
      <c r="F616" s="195" t="s">
        <v>1298</v>
      </c>
      <c r="G616" s="193" t="s">
        <v>138</v>
      </c>
      <c r="H616" s="193" t="s">
        <v>1299</v>
      </c>
      <c r="I616" s="193" t="s">
        <v>150</v>
      </c>
    </row>
  </sheetData>
  <autoFilter ref="A1:I616"/>
  <sortState ref="B2:I617">
    <sortCondition ref="B2:B617"/>
    <sortCondition ref="C2:C617"/>
    <sortCondition ref="D2:D617"/>
    <sortCondition ref="E2:E617"/>
  </sortState>
  <phoneticPr fontId="2" type="noConversion"/>
  <conditionalFormatting sqref="B608:B1048576 B1:B606">
    <cfRule type="cellIs" dxfId="14" priority="31" operator="equal">
      <formula>"혼복"</formula>
    </cfRule>
    <cfRule type="cellIs" dxfId="13" priority="32" operator="equal">
      <formula>"여복"</formula>
    </cfRule>
    <cfRule type="cellIs" dxfId="12" priority="33" operator="equal">
      <formula>"남복"</formula>
    </cfRule>
  </conditionalFormatting>
  <conditionalFormatting sqref="F540">
    <cfRule type="cellIs" dxfId="11" priority="28" operator="equal">
      <formula>"혼복"</formula>
    </cfRule>
    <cfRule type="cellIs" dxfId="10" priority="29" operator="equal">
      <formula>"여복"</formula>
    </cfRule>
    <cfRule type="cellIs" dxfId="9" priority="30" operator="equal">
      <formula>"남복"</formula>
    </cfRule>
  </conditionalFormatting>
  <conditionalFormatting sqref="B607">
    <cfRule type="cellIs" dxfId="8" priority="4" operator="equal">
      <formula>"혼복"</formula>
    </cfRule>
    <cfRule type="cellIs" dxfId="7" priority="5" operator="equal">
      <formula>"여복"</formula>
    </cfRule>
    <cfRule type="cellIs" dxfId="6" priority="6" operator="equal">
      <formula>"남복"</formula>
    </cfRule>
  </conditionalFormatting>
  <printOptions horizontalCentered="1"/>
  <pageMargins left="0.11811023622047245" right="0.11811023622047245" top="0.59055118110236227" bottom="0.59055118110236227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0"/>
  <sheetViews>
    <sheetView topLeftCell="A609" workbookViewId="0">
      <selection sqref="A1:G630"/>
    </sheetView>
  </sheetViews>
  <sheetFormatPr defaultColWidth="8.75" defaultRowHeight="17.25" customHeight="1" x14ac:dyDescent="0.3"/>
  <cols>
    <col min="1" max="1" width="9.125" style="178" bestFit="1" customWidth="1"/>
    <col min="2" max="3" width="13.125" style="178" bestFit="1" customWidth="1"/>
    <col min="4" max="4" width="13.375" style="178" bestFit="1" customWidth="1"/>
    <col min="5" max="5" width="13" style="178" bestFit="1" customWidth="1"/>
    <col min="6" max="7" width="14.375" style="178" bestFit="1" customWidth="1"/>
    <col min="8" max="16384" width="8.75" style="178"/>
  </cols>
  <sheetData>
    <row r="1" spans="1:7" ht="17.25" customHeight="1" x14ac:dyDescent="0.3">
      <c r="A1" s="178" t="str">
        <f>명단!E2</f>
        <v>용인ACE</v>
      </c>
      <c r="B1" s="178" t="str">
        <f>명단!B2&amp;명단!C2&amp;명단!D2</f>
        <v>남복30대A</v>
      </c>
      <c r="C1" s="178" t="str">
        <f>명단!E2&amp;명단!B2</f>
        <v>용인ACE남복</v>
      </c>
      <c r="D1" s="178" t="str">
        <f>명단!E2&amp;명단!C2</f>
        <v>용인ACE30대</v>
      </c>
      <c r="E1" s="178" t="str">
        <f>명단!E2&amp;명단!D2</f>
        <v>용인ACEA</v>
      </c>
      <c r="F1" s="178" t="str">
        <f>명단!E2&amp;명단!G2</f>
        <v>용인ACE남100</v>
      </c>
      <c r="G1" s="178" t="str">
        <f>명단!E2&amp;명단!I2</f>
        <v>용인ACE남110</v>
      </c>
    </row>
    <row r="2" spans="1:7" ht="17.25" customHeight="1" x14ac:dyDescent="0.3">
      <c r="A2" s="178" t="str">
        <f>명단!E3</f>
        <v>용인ACE</v>
      </c>
      <c r="B2" s="178" t="str">
        <f>명단!B3&amp;명단!C3&amp;명단!D3</f>
        <v>남복30대A</v>
      </c>
      <c r="C2" s="178" t="str">
        <f>명단!E3&amp;명단!B3</f>
        <v>용인ACE남복</v>
      </c>
      <c r="D2" s="178" t="str">
        <f>명단!E3&amp;명단!C3</f>
        <v>용인ACE30대</v>
      </c>
      <c r="E2" s="178" t="str">
        <f>명단!E3&amp;명단!D3</f>
        <v>용인ACEA</v>
      </c>
      <c r="F2" s="178" t="str">
        <f>명단!E3&amp;명단!G3</f>
        <v>용인ACE남105</v>
      </c>
      <c r="G2" s="178" t="str">
        <f>명단!E3&amp;명단!I3</f>
        <v>용인ACE남 95</v>
      </c>
    </row>
    <row r="3" spans="1:7" ht="17.25" customHeight="1" x14ac:dyDescent="0.3">
      <c r="A3" s="178" t="str">
        <f>명단!E4</f>
        <v>용인ACE</v>
      </c>
      <c r="B3" s="178" t="str">
        <f>명단!B4&amp;명단!C4&amp;명단!D4</f>
        <v>남복30대A</v>
      </c>
      <c r="C3" s="178" t="str">
        <f>명단!E4&amp;명단!B4</f>
        <v>용인ACE남복</v>
      </c>
      <c r="D3" s="178" t="str">
        <f>명단!E4&amp;명단!C4</f>
        <v>용인ACE30대</v>
      </c>
      <c r="E3" s="178" t="str">
        <f>명단!E4&amp;명단!D4</f>
        <v>용인ACEA</v>
      </c>
      <c r="F3" s="178" t="str">
        <f>명단!E4&amp;명단!G4</f>
        <v>용인ACE남 95</v>
      </c>
      <c r="G3" s="178" t="str">
        <f>명단!E4&amp;명단!I4</f>
        <v>용인ACE남100</v>
      </c>
    </row>
    <row r="4" spans="1:7" ht="17.25" customHeight="1" x14ac:dyDescent="0.3">
      <c r="A4" s="178" t="str">
        <f>명단!E5</f>
        <v>용인ACE</v>
      </c>
      <c r="B4" s="178" t="str">
        <f>명단!B5&amp;명단!C5&amp;명단!D5</f>
        <v>남복30대A</v>
      </c>
      <c r="C4" s="178" t="str">
        <f>명단!E5&amp;명단!B5</f>
        <v>용인ACE남복</v>
      </c>
      <c r="D4" s="178" t="str">
        <f>명단!E5&amp;명단!C5</f>
        <v>용인ACE30대</v>
      </c>
      <c r="E4" s="178" t="str">
        <f>명단!E5&amp;명단!D5</f>
        <v>용인ACEA</v>
      </c>
      <c r="F4" s="178" t="str">
        <f>명단!E5&amp;명단!G5</f>
        <v>용인ACE남 95</v>
      </c>
      <c r="G4" s="178" t="str">
        <f>명단!E5&amp;명단!I5</f>
        <v>용인ACE남100</v>
      </c>
    </row>
    <row r="5" spans="1:7" ht="17.25" customHeight="1" x14ac:dyDescent="0.3">
      <c r="A5" s="178" t="str">
        <f>명단!E6</f>
        <v>테크니스</v>
      </c>
      <c r="B5" s="178" t="str">
        <f>명단!B6&amp;명단!C6&amp;명단!D6</f>
        <v>남복30대A</v>
      </c>
      <c r="C5" s="178" t="str">
        <f>명단!E6&amp;명단!B6</f>
        <v>테크니스남복</v>
      </c>
      <c r="D5" s="178" t="str">
        <f>명단!E6&amp;명단!C6</f>
        <v>테크니스30대</v>
      </c>
      <c r="E5" s="178" t="str">
        <f>명단!E6&amp;명단!D6</f>
        <v>테크니스A</v>
      </c>
      <c r="F5" s="178" t="str">
        <f>명단!E6&amp;명단!G6</f>
        <v>테크니스남100</v>
      </c>
      <c r="G5" s="178" t="str">
        <f>명단!E6&amp;명단!I6</f>
        <v>테크니스남105</v>
      </c>
    </row>
    <row r="6" spans="1:7" ht="17.25" customHeight="1" x14ac:dyDescent="0.3">
      <c r="A6" s="178" t="str">
        <f>명단!E7</f>
        <v>배즐사</v>
      </c>
      <c r="B6" s="178" t="str">
        <f>명단!B7&amp;명단!C7&amp;명단!D7</f>
        <v>남복30대B</v>
      </c>
      <c r="C6" s="178" t="str">
        <f>명단!E7&amp;명단!B7</f>
        <v>배즐사남복</v>
      </c>
      <c r="D6" s="178" t="str">
        <f>명단!E7&amp;명단!C7</f>
        <v>배즐사30대</v>
      </c>
      <c r="E6" s="178" t="str">
        <f>명단!E7&amp;명단!D7</f>
        <v>배즐사B</v>
      </c>
      <c r="F6" s="178" t="str">
        <f>명단!E7&amp;명단!G7</f>
        <v>배즐사남100</v>
      </c>
      <c r="G6" s="178" t="str">
        <f>명단!E7&amp;명단!I7</f>
        <v>배즐사남100</v>
      </c>
    </row>
    <row r="7" spans="1:7" ht="17.25" customHeight="1" x14ac:dyDescent="0.3">
      <c r="A7" s="178" t="str">
        <f>명단!E8</f>
        <v>배즐사</v>
      </c>
      <c r="B7" s="178" t="str">
        <f>명단!B8&amp;명단!C8&amp;명단!D8</f>
        <v>남복30대B</v>
      </c>
      <c r="C7" s="178" t="str">
        <f>명단!E8&amp;명단!B8</f>
        <v>배즐사남복</v>
      </c>
      <c r="D7" s="178" t="str">
        <f>명단!E8&amp;명단!C8</f>
        <v>배즐사30대</v>
      </c>
      <c r="E7" s="178" t="str">
        <f>명단!E8&amp;명단!D8</f>
        <v>배즐사B</v>
      </c>
      <c r="F7" s="178" t="str">
        <f>명단!E8&amp;명단!G8</f>
        <v>배즐사남 95</v>
      </c>
      <c r="G7" s="178" t="str">
        <f>명단!E8&amp;명단!I8</f>
        <v>배즐사남100</v>
      </c>
    </row>
    <row r="8" spans="1:7" ht="17.25" customHeight="1" x14ac:dyDescent="0.3">
      <c r="A8" s="178" t="str">
        <f>명단!E9</f>
        <v>신성</v>
      </c>
      <c r="B8" s="178" t="str">
        <f>명단!B9&amp;명단!C9&amp;명단!D9</f>
        <v>남복30대B</v>
      </c>
      <c r="C8" s="178" t="str">
        <f>명단!E9&amp;명단!B9</f>
        <v>신성남복</v>
      </c>
      <c r="D8" s="178" t="str">
        <f>명단!E9&amp;명단!C9</f>
        <v>신성30대</v>
      </c>
      <c r="E8" s="178" t="str">
        <f>명단!E9&amp;명단!D9</f>
        <v>신성B</v>
      </c>
      <c r="F8" s="178" t="str">
        <f>명단!E9&amp;명단!G9</f>
        <v>신성남100</v>
      </c>
      <c r="G8" s="178" t="str">
        <f>명단!E9&amp;명단!I9</f>
        <v>신성남105</v>
      </c>
    </row>
    <row r="9" spans="1:7" ht="17.25" customHeight="1" x14ac:dyDescent="0.3">
      <c r="A9" s="178" t="str">
        <f>명단!E10</f>
        <v>용인ACE</v>
      </c>
      <c r="B9" s="178" t="str">
        <f>명단!B10&amp;명단!C10&amp;명단!D10</f>
        <v>남복30대B</v>
      </c>
      <c r="C9" s="178" t="str">
        <f>명단!E10&amp;명단!B10</f>
        <v>용인ACE남복</v>
      </c>
      <c r="D9" s="178" t="str">
        <f>명단!E10&amp;명단!C10</f>
        <v>용인ACE30대</v>
      </c>
      <c r="E9" s="178" t="str">
        <f>명단!E10&amp;명단!D10</f>
        <v>용인ACEB</v>
      </c>
      <c r="F9" s="178" t="str">
        <f>명단!E10&amp;명단!G10</f>
        <v>용인ACE남105</v>
      </c>
      <c r="G9" s="178" t="str">
        <f>명단!E10&amp;명단!I10</f>
        <v>용인ACE남110</v>
      </c>
    </row>
    <row r="10" spans="1:7" ht="17.25" customHeight="1" x14ac:dyDescent="0.3">
      <c r="A10" s="178" t="str">
        <f>명단!E11</f>
        <v>용인ACE</v>
      </c>
      <c r="B10" s="178" t="str">
        <f>명단!B11&amp;명단!C11&amp;명단!D11</f>
        <v>남복30대B</v>
      </c>
      <c r="C10" s="178" t="str">
        <f>명단!E11&amp;명단!B11</f>
        <v>용인ACE남복</v>
      </c>
      <c r="D10" s="178" t="str">
        <f>명단!E11&amp;명단!C11</f>
        <v>용인ACE30대</v>
      </c>
      <c r="E10" s="178" t="str">
        <f>명단!E11&amp;명단!D11</f>
        <v>용인ACEB</v>
      </c>
      <c r="F10" s="178" t="str">
        <f>명단!E11&amp;명단!G11</f>
        <v>용인ACE남105</v>
      </c>
      <c r="G10" s="178" t="str">
        <f>명단!E11&amp;명단!I11</f>
        <v>용인ACE남100</v>
      </c>
    </row>
    <row r="11" spans="1:7" ht="17.25" customHeight="1" x14ac:dyDescent="0.3">
      <c r="A11" s="178" t="str">
        <f>명단!E12</f>
        <v>이천</v>
      </c>
      <c r="B11" s="178" t="str">
        <f>명단!B12&amp;명단!C12&amp;명단!D12</f>
        <v>남복30대B</v>
      </c>
      <c r="C11" s="178" t="str">
        <f>명단!E12&amp;명단!B12</f>
        <v>이천남복</v>
      </c>
      <c r="D11" s="178" t="str">
        <f>명단!E12&amp;명단!C12</f>
        <v>이천30대</v>
      </c>
      <c r="E11" s="178" t="str">
        <f>명단!E12&amp;명단!D12</f>
        <v>이천B</v>
      </c>
      <c r="F11" s="178" t="str">
        <f>명단!E12&amp;명단!G12</f>
        <v>이천남105</v>
      </c>
      <c r="G11" s="178" t="str">
        <f>명단!E12&amp;명단!I12</f>
        <v>이천남105</v>
      </c>
    </row>
    <row r="12" spans="1:7" ht="17.25" customHeight="1" x14ac:dyDescent="0.3">
      <c r="A12" s="178" t="str">
        <f>명단!E13</f>
        <v>처인</v>
      </c>
      <c r="B12" s="178" t="str">
        <f>명단!B13&amp;명단!C13&amp;명단!D13</f>
        <v>남복30대B</v>
      </c>
      <c r="C12" s="178" t="str">
        <f>명단!E13&amp;명단!B13</f>
        <v>처인남복</v>
      </c>
      <c r="D12" s="178" t="str">
        <f>명단!E13&amp;명단!C13</f>
        <v>처인30대</v>
      </c>
      <c r="E12" s="178" t="str">
        <f>명단!E13&amp;명단!D13</f>
        <v>처인B</v>
      </c>
      <c r="F12" s="178" t="str">
        <f>명단!E13&amp;명단!G13</f>
        <v>처인남 95</v>
      </c>
      <c r="G12" s="178" t="str">
        <f>명단!E13&amp;명단!I13</f>
        <v>처인남100</v>
      </c>
    </row>
    <row r="13" spans="1:7" ht="17.25" customHeight="1" x14ac:dyDescent="0.3">
      <c r="A13" s="178" t="str">
        <f>명단!E14</f>
        <v>플리트</v>
      </c>
      <c r="B13" s="178" t="str">
        <f>명단!B14&amp;명단!C14&amp;명단!D14</f>
        <v>남복30대B</v>
      </c>
      <c r="C13" s="178" t="str">
        <f>명단!E14&amp;명단!B14</f>
        <v>플리트남복</v>
      </c>
      <c r="D13" s="178" t="str">
        <f>명단!E14&amp;명단!C14</f>
        <v>플리트30대</v>
      </c>
      <c r="E13" s="178" t="str">
        <f>명단!E14&amp;명단!D14</f>
        <v>플리트B</v>
      </c>
      <c r="F13" s="178" t="str">
        <f>명단!E14&amp;명단!G14</f>
        <v>플리트남105</v>
      </c>
      <c r="G13" s="178" t="str">
        <f>명단!E14&amp;명단!I14</f>
        <v>플리트남 95</v>
      </c>
    </row>
    <row r="14" spans="1:7" ht="17.25" customHeight="1" x14ac:dyDescent="0.3">
      <c r="A14" s="178" t="str">
        <f>명단!E15</f>
        <v>ABM</v>
      </c>
      <c r="B14" s="178" t="str">
        <f>명단!B15&amp;명단!C15&amp;명단!D15</f>
        <v>남복30대C</v>
      </c>
      <c r="C14" s="178" t="str">
        <f>명단!E15&amp;명단!B15</f>
        <v>ABM남복</v>
      </c>
      <c r="D14" s="178" t="str">
        <f>명단!E15&amp;명단!C15</f>
        <v>ABM30대</v>
      </c>
      <c r="E14" s="178" t="str">
        <f>명단!E15&amp;명단!D15</f>
        <v>ABMC</v>
      </c>
      <c r="F14" s="178" t="str">
        <f>명단!E15&amp;명단!G15</f>
        <v>ABM남100</v>
      </c>
      <c r="G14" s="178" t="str">
        <f>명단!E15&amp;명단!I15</f>
        <v>ABM남 95</v>
      </c>
    </row>
    <row r="15" spans="1:7" ht="17.25" customHeight="1" x14ac:dyDescent="0.3">
      <c r="A15" s="178" t="str">
        <f>명단!E16</f>
        <v>검은팀</v>
      </c>
      <c r="B15" s="178" t="str">
        <f>명단!B16&amp;명단!C16&amp;명단!D16</f>
        <v>남복30대C</v>
      </c>
      <c r="C15" s="178" t="str">
        <f>명단!E16&amp;명단!B16</f>
        <v>검은팀남복</v>
      </c>
      <c r="D15" s="178" t="str">
        <f>명단!E16&amp;명단!C16</f>
        <v>검은팀30대</v>
      </c>
      <c r="E15" s="178" t="str">
        <f>명단!E16&amp;명단!D16</f>
        <v>검은팀C</v>
      </c>
      <c r="F15" s="178" t="str">
        <f>명단!E16&amp;명단!G16</f>
        <v>검은팀남100</v>
      </c>
      <c r="G15" s="178" t="str">
        <f>명단!E16&amp;명단!I16</f>
        <v>검은팀남105</v>
      </c>
    </row>
    <row r="16" spans="1:7" ht="17.25" customHeight="1" x14ac:dyDescent="0.3">
      <c r="A16" s="178" t="str">
        <f>명단!E17</f>
        <v>모현</v>
      </c>
      <c r="B16" s="178" t="str">
        <f>명단!B17&amp;명단!C17&amp;명단!D17</f>
        <v>남복30대C</v>
      </c>
      <c r="C16" s="178" t="str">
        <f>명단!E17&amp;명단!B17</f>
        <v>모현남복</v>
      </c>
      <c r="D16" s="178" t="str">
        <f>명단!E17&amp;명단!C17</f>
        <v>모현30대</v>
      </c>
      <c r="E16" s="178" t="str">
        <f>명단!E17&amp;명단!D17</f>
        <v>모현C</v>
      </c>
      <c r="F16" s="178" t="str">
        <f>명단!E17&amp;명단!G17</f>
        <v>모현남100</v>
      </c>
      <c r="G16" s="178" t="str">
        <f>명단!E17&amp;명단!I17</f>
        <v>모현남100</v>
      </c>
    </row>
    <row r="17" spans="1:7" ht="17.25" customHeight="1" x14ac:dyDescent="0.3">
      <c r="A17" s="178" t="str">
        <f>명단!E18</f>
        <v>배즐사</v>
      </c>
      <c r="B17" s="178" t="str">
        <f>명단!B18&amp;명단!C18&amp;명단!D18</f>
        <v>남복30대C</v>
      </c>
      <c r="C17" s="178" t="str">
        <f>명단!E18&amp;명단!B18</f>
        <v>배즐사남복</v>
      </c>
      <c r="D17" s="178" t="str">
        <f>명단!E18&amp;명단!C18</f>
        <v>배즐사30대</v>
      </c>
      <c r="E17" s="178" t="str">
        <f>명단!E18&amp;명단!D18</f>
        <v>배즐사C</v>
      </c>
      <c r="F17" s="178" t="str">
        <f>명단!E18&amp;명단!G18</f>
        <v>배즐사남100</v>
      </c>
      <c r="G17" s="178" t="str">
        <f>명단!E18&amp;명단!I18</f>
        <v>배즐사남100</v>
      </c>
    </row>
    <row r="18" spans="1:7" ht="17.25" customHeight="1" x14ac:dyDescent="0.3">
      <c r="A18" s="178" t="str">
        <f>명단!E19</f>
        <v>삼성</v>
      </c>
      <c r="B18" s="178" t="str">
        <f>명단!B19&amp;명단!C19&amp;명단!D19</f>
        <v>남복30대C</v>
      </c>
      <c r="C18" s="178" t="str">
        <f>명단!E19&amp;명단!B19</f>
        <v>삼성남복</v>
      </c>
      <c r="D18" s="178" t="str">
        <f>명단!E19&amp;명단!C19</f>
        <v>삼성30대</v>
      </c>
      <c r="E18" s="178" t="str">
        <f>명단!E19&amp;명단!D19</f>
        <v>삼성C</v>
      </c>
      <c r="F18" s="178" t="str">
        <f>명단!E19&amp;명단!G19</f>
        <v>삼성남105</v>
      </c>
      <c r="G18" s="178" t="str">
        <f>명단!E19&amp;명단!I19</f>
        <v>삼성남105</v>
      </c>
    </row>
    <row r="19" spans="1:7" ht="17.25" customHeight="1" x14ac:dyDescent="0.3">
      <c r="A19" s="178" t="str">
        <f>명단!E20</f>
        <v>스윗민턴</v>
      </c>
      <c r="B19" s="178" t="str">
        <f>명단!B20&amp;명단!C20&amp;명단!D20</f>
        <v>남복30대C</v>
      </c>
      <c r="C19" s="178" t="str">
        <f>명단!E20&amp;명단!B20</f>
        <v>스윗민턴남복</v>
      </c>
      <c r="D19" s="178" t="str">
        <f>명단!E20&amp;명단!C20</f>
        <v>스윗민턴30대</v>
      </c>
      <c r="E19" s="178" t="str">
        <f>명단!E20&amp;명단!D20</f>
        <v>스윗민턴C</v>
      </c>
      <c r="F19" s="178" t="str">
        <f>명단!E20&amp;명단!G20</f>
        <v>스윗민턴남105</v>
      </c>
      <c r="G19" s="178" t="str">
        <f>명단!E20&amp;명단!I20</f>
        <v>스윗민턴남110</v>
      </c>
    </row>
    <row r="20" spans="1:7" ht="17.25" customHeight="1" x14ac:dyDescent="0.3">
      <c r="A20" s="178" t="str">
        <f>명단!E21</f>
        <v>용인ACE</v>
      </c>
      <c r="B20" s="178" t="str">
        <f>명단!B21&amp;명단!C21&amp;명단!D21</f>
        <v>남복30대C</v>
      </c>
      <c r="C20" s="178" t="str">
        <f>명단!E21&amp;명단!B21</f>
        <v>용인ACE남복</v>
      </c>
      <c r="D20" s="178" t="str">
        <f>명단!E21&amp;명단!C21</f>
        <v>용인ACE30대</v>
      </c>
      <c r="E20" s="178" t="str">
        <f>명단!E21&amp;명단!D21</f>
        <v>용인ACEC</v>
      </c>
      <c r="F20" s="178" t="str">
        <f>명단!E21&amp;명단!G21</f>
        <v>용인ACE여 85</v>
      </c>
      <c r="G20" s="178" t="str">
        <f>명단!E21&amp;명단!I21</f>
        <v>용인ACE남105</v>
      </c>
    </row>
    <row r="21" spans="1:7" ht="17.25" customHeight="1" x14ac:dyDescent="0.3">
      <c r="A21" s="178" t="str">
        <f>명단!E22</f>
        <v>용인ACE</v>
      </c>
      <c r="B21" s="178" t="str">
        <f>명단!B22&amp;명단!C22&amp;명단!D22</f>
        <v>남복30대C</v>
      </c>
      <c r="C21" s="178" t="str">
        <f>명단!E22&amp;명단!B22</f>
        <v>용인ACE남복</v>
      </c>
      <c r="D21" s="178" t="str">
        <f>명단!E22&amp;명단!C22</f>
        <v>용인ACE30대</v>
      </c>
      <c r="E21" s="178" t="str">
        <f>명단!E22&amp;명단!D22</f>
        <v>용인ACEC</v>
      </c>
      <c r="F21" s="178" t="str">
        <f>명단!E22&amp;명단!G22</f>
        <v>용인ACE남100</v>
      </c>
      <c r="G21" s="178" t="str">
        <f>명단!E22&amp;명단!I22</f>
        <v>용인ACE남100</v>
      </c>
    </row>
    <row r="22" spans="1:7" ht="17.25" customHeight="1" x14ac:dyDescent="0.3">
      <c r="A22" s="178" t="str">
        <f>명단!E23</f>
        <v>죽전</v>
      </c>
      <c r="B22" s="178" t="str">
        <f>명단!B23&amp;명단!C23&amp;명단!D23</f>
        <v>남복30대C</v>
      </c>
      <c r="C22" s="178" t="str">
        <f>명단!E23&amp;명단!B23</f>
        <v>죽전남복</v>
      </c>
      <c r="D22" s="178" t="str">
        <f>명단!E23&amp;명단!C23</f>
        <v>죽전30대</v>
      </c>
      <c r="E22" s="178" t="str">
        <f>명단!E23&amp;명단!D23</f>
        <v>죽전C</v>
      </c>
      <c r="F22" s="178" t="str">
        <f>명단!E23&amp;명단!G23</f>
        <v>죽전남 95</v>
      </c>
      <c r="G22" s="178" t="str">
        <f>명단!E23&amp;명단!I23</f>
        <v>죽전남100</v>
      </c>
    </row>
    <row r="23" spans="1:7" ht="17.25" customHeight="1" x14ac:dyDescent="0.3">
      <c r="A23" s="178" t="str">
        <f>명단!E24</f>
        <v>플리트</v>
      </c>
      <c r="B23" s="178" t="str">
        <f>명단!B24&amp;명단!C24&amp;명단!D24</f>
        <v>남복30대C</v>
      </c>
      <c r="C23" s="178" t="str">
        <f>명단!E24&amp;명단!B24</f>
        <v>플리트남복</v>
      </c>
      <c r="D23" s="178" t="str">
        <f>명단!E24&amp;명단!C24</f>
        <v>플리트30대</v>
      </c>
      <c r="E23" s="178" t="str">
        <f>명단!E24&amp;명단!D24</f>
        <v>플리트C</v>
      </c>
      <c r="F23" s="178" t="str">
        <f>명단!E24&amp;명단!G24</f>
        <v>플리트남 95</v>
      </c>
      <c r="G23" s="178" t="str">
        <f>명단!E24&amp;명단!I24</f>
        <v>플리트남105</v>
      </c>
    </row>
    <row r="24" spans="1:7" ht="17.25" customHeight="1" x14ac:dyDescent="0.3">
      <c r="A24" s="178" t="str">
        <f>명단!E25</f>
        <v>플리트</v>
      </c>
      <c r="B24" s="178" t="str">
        <f>명단!B25&amp;명단!C25&amp;명단!D25</f>
        <v>남복30대C</v>
      </c>
      <c r="C24" s="178" t="str">
        <f>명단!E25&amp;명단!B25</f>
        <v>플리트남복</v>
      </c>
      <c r="D24" s="178" t="str">
        <f>명단!E25&amp;명단!C25</f>
        <v>플리트30대</v>
      </c>
      <c r="E24" s="178" t="str">
        <f>명단!E25&amp;명단!D25</f>
        <v>플리트C</v>
      </c>
      <c r="F24" s="178" t="str">
        <f>명단!E25&amp;명단!G25</f>
        <v>플리트여 95</v>
      </c>
      <c r="G24" s="178" t="str">
        <f>명단!E25&amp;명단!I25</f>
        <v>플리트남105</v>
      </c>
    </row>
    <row r="25" spans="1:7" ht="17.25" customHeight="1" x14ac:dyDescent="0.3">
      <c r="A25" s="178" t="str">
        <f>명단!E26</f>
        <v>81꼬꼬</v>
      </c>
      <c r="B25" s="178" t="str">
        <f>명단!B26&amp;명단!C26&amp;명단!D26</f>
        <v>남복30대D</v>
      </c>
      <c r="C25" s="178" t="str">
        <f>명단!E26&amp;명단!B26</f>
        <v>81꼬꼬남복</v>
      </c>
      <c r="D25" s="178" t="str">
        <f>명단!E26&amp;명단!C26</f>
        <v>81꼬꼬30대</v>
      </c>
      <c r="E25" s="178" t="str">
        <f>명단!E26&amp;명단!D26</f>
        <v>81꼬꼬D</v>
      </c>
      <c r="F25" s="178" t="str">
        <f>명단!E26&amp;명단!G26</f>
        <v>81꼬꼬남100</v>
      </c>
      <c r="G25" s="178" t="str">
        <f>명단!E26&amp;명단!I26</f>
        <v>81꼬꼬남 95</v>
      </c>
    </row>
    <row r="26" spans="1:7" ht="17.25" customHeight="1" x14ac:dyDescent="0.3">
      <c r="A26" s="178" t="str">
        <f>명단!E27</f>
        <v>개인</v>
      </c>
      <c r="B26" s="178" t="str">
        <f>명단!B27&amp;명단!C27&amp;명단!D27</f>
        <v>남복30대D</v>
      </c>
      <c r="C26" s="178" t="str">
        <f>명단!E27&amp;명단!B27</f>
        <v>개인남복</v>
      </c>
      <c r="D26" s="178" t="str">
        <f>명단!E27&amp;명단!C27</f>
        <v>개인30대</v>
      </c>
      <c r="E26" s="178" t="str">
        <f>명단!E27&amp;명단!D27</f>
        <v>개인D</v>
      </c>
      <c r="F26" s="178" t="str">
        <f>명단!E27&amp;명단!G27</f>
        <v>개인남100</v>
      </c>
      <c r="G26" s="178" t="str">
        <f>명단!E27&amp;명단!I27</f>
        <v>개인남110</v>
      </c>
    </row>
    <row r="27" spans="1:7" ht="17.25" customHeight="1" x14ac:dyDescent="0.3">
      <c r="A27" s="178" t="str">
        <f>명단!E28</f>
        <v>검은팀</v>
      </c>
      <c r="B27" s="178" t="str">
        <f>명단!B28&amp;명단!C28&amp;명단!D28</f>
        <v>남복30대D</v>
      </c>
      <c r="C27" s="178" t="str">
        <f>명단!E28&amp;명단!B28</f>
        <v>검은팀남복</v>
      </c>
      <c r="D27" s="178" t="str">
        <f>명단!E28&amp;명단!C28</f>
        <v>검은팀30대</v>
      </c>
      <c r="E27" s="178" t="str">
        <f>명단!E28&amp;명단!D28</f>
        <v>검은팀D</v>
      </c>
      <c r="F27" s="178" t="str">
        <f>명단!E28&amp;명단!G28</f>
        <v>검은팀남 95</v>
      </c>
      <c r="G27" s="178" t="str">
        <f>명단!E28&amp;명단!I28</f>
        <v>검은팀남100</v>
      </c>
    </row>
    <row r="28" spans="1:7" ht="17.25" customHeight="1" x14ac:dyDescent="0.3">
      <c r="A28" s="178" t="str">
        <f>명단!E29</f>
        <v>고우</v>
      </c>
      <c r="B28" s="178" t="str">
        <f>명단!B29&amp;명단!C29&amp;명단!D29</f>
        <v>남복30대D</v>
      </c>
      <c r="C28" s="178" t="str">
        <f>명단!E29&amp;명단!B29</f>
        <v>고우남복</v>
      </c>
      <c r="D28" s="178" t="str">
        <f>명단!E29&amp;명단!C29</f>
        <v>고우30대</v>
      </c>
      <c r="E28" s="178" t="str">
        <f>명단!E29&amp;명단!D29</f>
        <v>고우D</v>
      </c>
      <c r="F28" s="178" t="str">
        <f>명단!E29&amp;명단!G29</f>
        <v>고우남105</v>
      </c>
      <c r="G28" s="178" t="str">
        <f>명단!E29&amp;명단!I29</f>
        <v>고우남100</v>
      </c>
    </row>
    <row r="29" spans="1:7" ht="17.25" customHeight="1" x14ac:dyDescent="0.3">
      <c r="A29" s="178" t="str">
        <f>명단!E30</f>
        <v>광주</v>
      </c>
      <c r="B29" s="178" t="str">
        <f>명단!B30&amp;명단!C30&amp;명단!D30</f>
        <v>남복30대D</v>
      </c>
      <c r="C29" s="178" t="str">
        <f>명단!E30&amp;명단!B30</f>
        <v>광주남복</v>
      </c>
      <c r="D29" s="178" t="str">
        <f>명단!E30&amp;명단!C30</f>
        <v>광주30대</v>
      </c>
      <c r="E29" s="178" t="str">
        <f>명단!E30&amp;명단!D30</f>
        <v>광주D</v>
      </c>
      <c r="F29" s="178" t="str">
        <f>명단!E30&amp;명단!G30</f>
        <v>광주남100</v>
      </c>
      <c r="G29" s="178" t="str">
        <f>명단!E30&amp;명단!I30</f>
        <v>광주남100</v>
      </c>
    </row>
    <row r="30" spans="1:7" ht="17.25" customHeight="1" x14ac:dyDescent="0.3">
      <c r="A30" s="178" t="str">
        <f>명단!E31</f>
        <v>나래울</v>
      </c>
      <c r="B30" s="178" t="str">
        <f>명단!B31&amp;명단!C31&amp;명단!D31</f>
        <v>남복30대D</v>
      </c>
      <c r="C30" s="178" t="str">
        <f>명단!E31&amp;명단!B31</f>
        <v>나래울남복</v>
      </c>
      <c r="D30" s="178" t="str">
        <f>명단!E31&amp;명단!C31</f>
        <v>나래울30대</v>
      </c>
      <c r="E30" s="178" t="str">
        <f>명단!E31&amp;명단!D31</f>
        <v>나래울D</v>
      </c>
      <c r="F30" s="178" t="str">
        <f>명단!E31&amp;명단!G31</f>
        <v>나래울남100</v>
      </c>
      <c r="G30" s="178" t="str">
        <f>명단!E31&amp;명단!I31</f>
        <v>나래울남100</v>
      </c>
    </row>
    <row r="31" spans="1:7" ht="17.25" customHeight="1" x14ac:dyDescent="0.3">
      <c r="A31" s="178" t="str">
        <f>명단!E32</f>
        <v>내정</v>
      </c>
      <c r="B31" s="178" t="str">
        <f>명단!B32&amp;명단!C32&amp;명단!D32</f>
        <v>남복30대D</v>
      </c>
      <c r="C31" s="178" t="str">
        <f>명단!E32&amp;명단!B32</f>
        <v>내정남복</v>
      </c>
      <c r="D31" s="178" t="str">
        <f>명단!E32&amp;명단!C32</f>
        <v>내정30대</v>
      </c>
      <c r="E31" s="178" t="str">
        <f>명단!E32&amp;명단!D32</f>
        <v>내정D</v>
      </c>
      <c r="F31" s="178" t="str">
        <f>명단!E32&amp;명단!G32</f>
        <v>내정남100</v>
      </c>
      <c r="G31" s="178" t="str">
        <f>명단!E32&amp;명단!I32</f>
        <v>내정남100</v>
      </c>
    </row>
    <row r="32" spans="1:7" ht="17.25" customHeight="1" x14ac:dyDescent="0.3">
      <c r="A32" s="178" t="str">
        <f>명단!E33</f>
        <v>내정</v>
      </c>
      <c r="B32" s="178" t="str">
        <f>명단!B33&amp;명단!C33&amp;명단!D33</f>
        <v>남복30대D</v>
      </c>
      <c r="C32" s="178" t="str">
        <f>명단!E33&amp;명단!B33</f>
        <v>내정남복</v>
      </c>
      <c r="D32" s="178" t="str">
        <f>명단!E33&amp;명단!C33</f>
        <v>내정30대</v>
      </c>
      <c r="E32" s="178" t="str">
        <f>명단!E33&amp;명단!D33</f>
        <v>내정D</v>
      </c>
      <c r="F32" s="178" t="str">
        <f>명단!E33&amp;명단!G33</f>
        <v>내정남100</v>
      </c>
      <c r="G32" s="178" t="str">
        <f>명단!E33&amp;명단!I33</f>
        <v>내정남105</v>
      </c>
    </row>
    <row r="33" spans="1:7" ht="17.25" customHeight="1" x14ac:dyDescent="0.3">
      <c r="A33" s="178" t="str">
        <f>명단!E34</f>
        <v>늘푸른</v>
      </c>
      <c r="B33" s="178" t="str">
        <f>명단!B34&amp;명단!C34&amp;명단!D34</f>
        <v>남복30대D</v>
      </c>
      <c r="C33" s="178" t="str">
        <f>명단!E34&amp;명단!B34</f>
        <v>늘푸른남복</v>
      </c>
      <c r="D33" s="178" t="str">
        <f>명단!E34&amp;명단!C34</f>
        <v>늘푸른30대</v>
      </c>
      <c r="E33" s="178" t="str">
        <f>명단!E34&amp;명단!D34</f>
        <v>늘푸른D</v>
      </c>
      <c r="F33" s="178" t="str">
        <f>명단!E34&amp;명단!G34</f>
        <v>늘푸른남105</v>
      </c>
      <c r="G33" s="178" t="str">
        <f>명단!E34&amp;명단!I34</f>
        <v>늘푸른남100</v>
      </c>
    </row>
    <row r="34" spans="1:7" ht="17.25" customHeight="1" x14ac:dyDescent="0.3">
      <c r="A34" s="178" t="str">
        <f>명단!E35</f>
        <v>늘푸른</v>
      </c>
      <c r="B34" s="178" t="str">
        <f>명단!B35&amp;명단!C35&amp;명단!D35</f>
        <v>남복30대D</v>
      </c>
      <c r="C34" s="178" t="str">
        <f>명단!E35&amp;명단!B35</f>
        <v>늘푸른남복</v>
      </c>
      <c r="D34" s="178" t="str">
        <f>명단!E35&amp;명단!C35</f>
        <v>늘푸른30대</v>
      </c>
      <c r="E34" s="178" t="str">
        <f>명단!E35&amp;명단!D35</f>
        <v>늘푸른D</v>
      </c>
      <c r="F34" s="178" t="str">
        <f>명단!E35&amp;명단!G35</f>
        <v>늘푸른남100</v>
      </c>
      <c r="G34" s="178" t="str">
        <f>명단!E35&amp;명단!I35</f>
        <v>늘푸른남105</v>
      </c>
    </row>
    <row r="35" spans="1:7" ht="17.25" customHeight="1" x14ac:dyDescent="0.3">
      <c r="A35" s="178" t="str">
        <f>명단!E36</f>
        <v>대원</v>
      </c>
      <c r="B35" s="178" t="str">
        <f>명단!B36&amp;명단!C36&amp;명단!D36</f>
        <v>남복30대D</v>
      </c>
      <c r="C35" s="178" t="str">
        <f>명단!E36&amp;명단!B36</f>
        <v>대원남복</v>
      </c>
      <c r="D35" s="178" t="str">
        <f>명단!E36&amp;명단!C36</f>
        <v>대원30대</v>
      </c>
      <c r="E35" s="178" t="str">
        <f>명단!E36&amp;명단!D36</f>
        <v>대원D</v>
      </c>
      <c r="F35" s="178" t="str">
        <f>명단!E36&amp;명단!G36</f>
        <v>대원남100</v>
      </c>
      <c r="G35" s="178" t="str">
        <f>명단!E36&amp;명단!I36</f>
        <v>대원남105</v>
      </c>
    </row>
    <row r="36" spans="1:7" ht="17.25" customHeight="1" x14ac:dyDescent="0.3">
      <c r="A36" s="178" t="str">
        <f>명단!E37</f>
        <v>더블에잇</v>
      </c>
      <c r="B36" s="178" t="str">
        <f>명단!B37&amp;명단!C37&amp;명단!D37</f>
        <v>남복30대D</v>
      </c>
      <c r="C36" s="178" t="str">
        <f>명단!E37&amp;명단!B37</f>
        <v>더블에잇남복</v>
      </c>
      <c r="D36" s="178" t="str">
        <f>명단!E37&amp;명단!C37</f>
        <v>더블에잇30대</v>
      </c>
      <c r="E36" s="178" t="str">
        <f>명단!E37&amp;명단!D37</f>
        <v>더블에잇D</v>
      </c>
      <c r="F36" s="178" t="str">
        <f>명단!E37&amp;명단!G37</f>
        <v>더블에잇남100</v>
      </c>
      <c r="G36" s="178" t="str">
        <f>명단!E37&amp;명단!I37</f>
        <v>더블에잇남110</v>
      </c>
    </row>
    <row r="37" spans="1:7" ht="17.25" customHeight="1" x14ac:dyDescent="0.3">
      <c r="A37" s="178" t="str">
        <f>명단!E38</f>
        <v>배즐사</v>
      </c>
      <c r="B37" s="178" t="str">
        <f>명단!B38&amp;명단!C38&amp;명단!D38</f>
        <v>남복30대D</v>
      </c>
      <c r="C37" s="178" t="str">
        <f>명단!E38&amp;명단!B38</f>
        <v>배즐사남복</v>
      </c>
      <c r="D37" s="178" t="str">
        <f>명단!E38&amp;명단!C38</f>
        <v>배즐사30대</v>
      </c>
      <c r="E37" s="178" t="str">
        <f>명단!E38&amp;명단!D38</f>
        <v>배즐사D</v>
      </c>
      <c r="F37" s="178" t="str">
        <f>명단!E38&amp;명단!G38</f>
        <v>배즐사남105</v>
      </c>
      <c r="G37" s="178" t="str">
        <f>명단!E38&amp;명단!I38</f>
        <v>배즐사남105</v>
      </c>
    </row>
    <row r="38" spans="1:7" ht="17.25" customHeight="1" x14ac:dyDescent="0.3">
      <c r="A38" s="178" t="str">
        <f>명단!E39</f>
        <v>배즐사</v>
      </c>
      <c r="B38" s="178" t="str">
        <f>명단!B39&amp;명단!C39&amp;명단!D39</f>
        <v>남복30대D</v>
      </c>
      <c r="C38" s="178" t="str">
        <f>명단!E39&amp;명단!B39</f>
        <v>배즐사남복</v>
      </c>
      <c r="D38" s="178" t="str">
        <f>명단!E39&amp;명단!C39</f>
        <v>배즐사30대</v>
      </c>
      <c r="E38" s="178" t="str">
        <f>명단!E39&amp;명단!D39</f>
        <v>배즐사D</v>
      </c>
      <c r="F38" s="178" t="str">
        <f>명단!E39&amp;명단!G39</f>
        <v>배즐사남 95</v>
      </c>
      <c r="G38" s="178" t="str">
        <f>명단!E39&amp;명단!I39</f>
        <v>배즐사남 95</v>
      </c>
    </row>
    <row r="39" spans="1:7" ht="17.25" customHeight="1" x14ac:dyDescent="0.3">
      <c r="A39" s="178" t="str">
        <f>명단!E40</f>
        <v>보라</v>
      </c>
      <c r="B39" s="178" t="str">
        <f>명단!B40&amp;명단!C40&amp;명단!D40</f>
        <v>남복30대D</v>
      </c>
      <c r="C39" s="178" t="str">
        <f>명단!E40&amp;명단!B40</f>
        <v>보라남복</v>
      </c>
      <c r="D39" s="178" t="str">
        <f>명단!E40&amp;명단!C40</f>
        <v>보라30대</v>
      </c>
      <c r="E39" s="178" t="str">
        <f>명단!E40&amp;명단!D40</f>
        <v>보라D</v>
      </c>
      <c r="F39" s="178" t="str">
        <f>명단!E40&amp;명단!G40</f>
        <v>보라남 95</v>
      </c>
      <c r="G39" s="178" t="str">
        <f>명단!E40&amp;명단!I40</f>
        <v>보라남100</v>
      </c>
    </row>
    <row r="40" spans="1:7" ht="17.25" customHeight="1" x14ac:dyDescent="0.3">
      <c r="A40" s="178" t="str">
        <f>명단!E41</f>
        <v>북내</v>
      </c>
      <c r="B40" s="178" t="str">
        <f>명단!B41&amp;명단!C41&amp;명단!D41</f>
        <v>남복30대D</v>
      </c>
      <c r="C40" s="178" t="str">
        <f>명단!E41&amp;명단!B41</f>
        <v>북내남복</v>
      </c>
      <c r="D40" s="178" t="str">
        <f>명단!E41&amp;명단!C41</f>
        <v>북내30대</v>
      </c>
      <c r="E40" s="178" t="str">
        <f>명단!E41&amp;명단!D41</f>
        <v>북내D</v>
      </c>
      <c r="F40" s="178" t="str">
        <f>명단!E41&amp;명단!G41</f>
        <v>북내남105</v>
      </c>
      <c r="G40" s="178" t="str">
        <f>명단!E41&amp;명단!I41</f>
        <v>북내남105</v>
      </c>
    </row>
    <row r="41" spans="1:7" ht="17.25" customHeight="1" x14ac:dyDescent="0.3">
      <c r="A41" s="178" t="str">
        <f>명단!E42</f>
        <v>석성</v>
      </c>
      <c r="B41" s="178" t="str">
        <f>명단!B42&amp;명단!C42&amp;명단!D42</f>
        <v>남복30대D</v>
      </c>
      <c r="C41" s="178" t="str">
        <f>명단!E42&amp;명단!B42</f>
        <v>석성남복</v>
      </c>
      <c r="D41" s="178" t="str">
        <f>명단!E42&amp;명단!C42</f>
        <v>석성30대</v>
      </c>
      <c r="E41" s="178" t="str">
        <f>명단!E42&amp;명단!D42</f>
        <v>석성D</v>
      </c>
      <c r="F41" s="178" t="str">
        <f>명단!E42&amp;명단!G42</f>
        <v>석성남105</v>
      </c>
      <c r="G41" s="178" t="str">
        <f>명단!E42&amp;명단!I42</f>
        <v>석성남 95</v>
      </c>
    </row>
    <row r="42" spans="1:7" ht="17.25" customHeight="1" x14ac:dyDescent="0.3">
      <c r="A42" s="178" t="str">
        <f>명단!E43</f>
        <v>석성</v>
      </c>
      <c r="B42" s="178" t="str">
        <f>명단!B43&amp;명단!C43&amp;명단!D43</f>
        <v>남복30대D</v>
      </c>
      <c r="C42" s="178" t="str">
        <f>명단!E43&amp;명단!B43</f>
        <v>석성남복</v>
      </c>
      <c r="D42" s="178" t="str">
        <f>명단!E43&amp;명단!C43</f>
        <v>석성30대</v>
      </c>
      <c r="E42" s="178" t="str">
        <f>명단!E43&amp;명단!D43</f>
        <v>석성D</v>
      </c>
      <c r="F42" s="178" t="str">
        <f>명단!E43&amp;명단!G43</f>
        <v>석성남105</v>
      </c>
      <c r="G42" s="178" t="str">
        <f>명단!E43&amp;명단!I43</f>
        <v>석성남 95</v>
      </c>
    </row>
    <row r="43" spans="1:7" ht="17.25" customHeight="1" x14ac:dyDescent="0.3">
      <c r="A43" s="178" t="str">
        <f>명단!E44</f>
        <v>석현</v>
      </c>
      <c r="B43" s="178" t="str">
        <f>명단!B44&amp;명단!C44&amp;명단!D44</f>
        <v>남복30대D</v>
      </c>
      <c r="C43" s="178" t="str">
        <f>명단!E44&amp;명단!B44</f>
        <v>석현남복</v>
      </c>
      <c r="D43" s="178" t="str">
        <f>명단!E44&amp;명단!C44</f>
        <v>석현30대</v>
      </c>
      <c r="E43" s="178" t="str">
        <f>명단!E44&amp;명단!D44</f>
        <v>석현D</v>
      </c>
      <c r="F43" s="178" t="str">
        <f>명단!E44&amp;명단!G44</f>
        <v>석현남100</v>
      </c>
      <c r="G43" s="178" t="str">
        <f>명단!E44&amp;명단!I44</f>
        <v>석현여 85</v>
      </c>
    </row>
    <row r="44" spans="1:7" ht="17.25" customHeight="1" x14ac:dyDescent="0.3">
      <c r="A44" s="178" t="str">
        <f>명단!E45</f>
        <v>셔틀콕</v>
      </c>
      <c r="B44" s="178" t="str">
        <f>명단!B45&amp;명단!C45&amp;명단!D45</f>
        <v>남복30대D</v>
      </c>
      <c r="C44" s="178" t="str">
        <f>명단!E45&amp;명단!B45</f>
        <v>셔틀콕남복</v>
      </c>
      <c r="D44" s="178" t="str">
        <f>명단!E45&amp;명단!C45</f>
        <v>셔틀콕30대</v>
      </c>
      <c r="E44" s="178" t="str">
        <f>명단!E45&amp;명단!D45</f>
        <v>셔틀콕D</v>
      </c>
      <c r="F44" s="178" t="str">
        <f>명단!E45&amp;명단!G45</f>
        <v>셔틀콕남100</v>
      </c>
      <c r="G44" s="178" t="str">
        <f>명단!E45&amp;명단!I45</f>
        <v>셔틀콕남105</v>
      </c>
    </row>
    <row r="45" spans="1:7" ht="17.25" customHeight="1" x14ac:dyDescent="0.3">
      <c r="A45" s="178" t="str">
        <f>명단!E46</f>
        <v>셔틀콕</v>
      </c>
      <c r="B45" s="178" t="str">
        <f>명단!B46&amp;명단!C46&amp;명단!D46</f>
        <v>남복30대D</v>
      </c>
      <c r="C45" s="178" t="str">
        <f>명단!E46&amp;명단!B46</f>
        <v>셔틀콕남복</v>
      </c>
      <c r="D45" s="178" t="str">
        <f>명단!E46&amp;명단!C46</f>
        <v>셔틀콕30대</v>
      </c>
      <c r="E45" s="178" t="str">
        <f>명단!E46&amp;명단!D46</f>
        <v>셔틀콕D</v>
      </c>
      <c r="F45" s="178" t="str">
        <f>명단!E46&amp;명단!G46</f>
        <v>셔틀콕남100</v>
      </c>
      <c r="G45" s="178" t="str">
        <f>명단!E46&amp;명단!I46</f>
        <v>셔틀콕남105</v>
      </c>
    </row>
    <row r="46" spans="1:7" ht="17.25" customHeight="1" x14ac:dyDescent="0.3">
      <c r="A46" s="178" t="str">
        <f>명단!E47</f>
        <v>수원영통</v>
      </c>
      <c r="B46" s="178" t="str">
        <f>명단!B47&amp;명단!C47&amp;명단!D47</f>
        <v>남복30대D</v>
      </c>
      <c r="C46" s="178" t="str">
        <f>명단!E47&amp;명단!B47</f>
        <v>수원영통남복</v>
      </c>
      <c r="D46" s="178" t="str">
        <f>명단!E47&amp;명단!C47</f>
        <v>수원영통30대</v>
      </c>
      <c r="E46" s="178" t="str">
        <f>명단!E47&amp;명단!D47</f>
        <v>수원영통D</v>
      </c>
      <c r="F46" s="178" t="str">
        <f>명단!E47&amp;명단!G47</f>
        <v>수원영통남105</v>
      </c>
      <c r="G46" s="178" t="str">
        <f>명단!E47&amp;명단!I47</f>
        <v>수원영통남105</v>
      </c>
    </row>
    <row r="47" spans="1:7" ht="17.25" customHeight="1" x14ac:dyDescent="0.3">
      <c r="A47" s="178" t="str">
        <f>명단!E48</f>
        <v>수지</v>
      </c>
      <c r="B47" s="178" t="str">
        <f>명단!B48&amp;명단!C48&amp;명단!D48</f>
        <v>남복30대D</v>
      </c>
      <c r="C47" s="178" t="str">
        <f>명단!E48&amp;명단!B48</f>
        <v>수지남복</v>
      </c>
      <c r="D47" s="178" t="str">
        <f>명단!E48&amp;명단!C48</f>
        <v>수지30대</v>
      </c>
      <c r="E47" s="178" t="str">
        <f>명단!E48&amp;명단!D48</f>
        <v>수지D</v>
      </c>
      <c r="F47" s="178" t="str">
        <f>명단!E48&amp;명단!G48</f>
        <v>수지남 95</v>
      </c>
      <c r="G47" s="178" t="str">
        <f>명단!E48&amp;명단!I48</f>
        <v>수지남105</v>
      </c>
    </row>
    <row r="48" spans="1:7" ht="17.25" customHeight="1" x14ac:dyDescent="0.3">
      <c r="A48" s="178" t="str">
        <f>명단!E49</f>
        <v>스카이</v>
      </c>
      <c r="B48" s="178" t="str">
        <f>명단!B49&amp;명단!C49&amp;명단!D49</f>
        <v>남복30대D</v>
      </c>
      <c r="C48" s="178" t="str">
        <f>명단!E49&amp;명단!B49</f>
        <v>스카이남복</v>
      </c>
      <c r="D48" s="178" t="str">
        <f>명단!E49&amp;명단!C49</f>
        <v>스카이30대</v>
      </c>
      <c r="E48" s="178" t="str">
        <f>명단!E49&amp;명단!D49</f>
        <v>스카이D</v>
      </c>
      <c r="F48" s="178" t="str">
        <f>명단!E49&amp;명단!G49</f>
        <v>스카이남 95</v>
      </c>
      <c r="G48" s="178" t="str">
        <f>명단!E49&amp;명단!I49</f>
        <v>스카이남100</v>
      </c>
    </row>
    <row r="49" spans="1:7" ht="17.25" customHeight="1" x14ac:dyDescent="0.3">
      <c r="A49" s="178" t="str">
        <f>명단!E50</f>
        <v>신동백</v>
      </c>
      <c r="B49" s="178" t="str">
        <f>명단!B50&amp;명단!C50&amp;명단!D50</f>
        <v>남복30대D</v>
      </c>
      <c r="C49" s="178" t="str">
        <f>명단!E50&amp;명단!B50</f>
        <v>신동백남복</v>
      </c>
      <c r="D49" s="178" t="str">
        <f>명단!E50&amp;명단!C50</f>
        <v>신동백30대</v>
      </c>
      <c r="E49" s="178" t="str">
        <f>명단!E50&amp;명단!D50</f>
        <v>신동백D</v>
      </c>
      <c r="F49" s="178" t="str">
        <f>명단!E50&amp;명단!G50</f>
        <v>신동백남110</v>
      </c>
      <c r="G49" s="178" t="str">
        <f>명단!E50&amp;명단!I50</f>
        <v>신동백남100</v>
      </c>
    </row>
    <row r="50" spans="1:7" ht="17.25" customHeight="1" x14ac:dyDescent="0.3">
      <c r="A50" s="178" t="str">
        <f>명단!E51</f>
        <v>아미</v>
      </c>
      <c r="B50" s="178" t="str">
        <f>명단!B51&amp;명단!C51&amp;명단!D51</f>
        <v>남복30대D</v>
      </c>
      <c r="C50" s="178" t="str">
        <f>명단!E51&amp;명단!B51</f>
        <v>아미남복</v>
      </c>
      <c r="D50" s="178" t="str">
        <f>명단!E51&amp;명단!C51</f>
        <v>아미30대</v>
      </c>
      <c r="E50" s="178" t="str">
        <f>명단!E51&amp;명단!D51</f>
        <v>아미D</v>
      </c>
      <c r="F50" s="178" t="str">
        <f>명단!E51&amp;명단!G51</f>
        <v>아미남105</v>
      </c>
      <c r="G50" s="178" t="str">
        <f>명단!E51&amp;명단!I51</f>
        <v>아미남100</v>
      </c>
    </row>
    <row r="51" spans="1:7" ht="17.25" customHeight="1" x14ac:dyDescent="0.3">
      <c r="A51" s="178" t="str">
        <f>명단!E52</f>
        <v>오산대원</v>
      </c>
      <c r="B51" s="178" t="str">
        <f>명단!B52&amp;명단!C52&amp;명단!D52</f>
        <v>남복30대D</v>
      </c>
      <c r="C51" s="178" t="str">
        <f>명단!E52&amp;명단!B52</f>
        <v>오산대원남복</v>
      </c>
      <c r="D51" s="178" t="str">
        <f>명단!E52&amp;명단!C52</f>
        <v>오산대원30대</v>
      </c>
      <c r="E51" s="178" t="str">
        <f>명단!E52&amp;명단!D52</f>
        <v>오산대원D</v>
      </c>
      <c r="F51" s="178" t="str">
        <f>명단!E52&amp;명단!G52</f>
        <v>오산대원남100</v>
      </c>
      <c r="G51" s="178" t="str">
        <f>명단!E52&amp;명단!I52</f>
        <v>오산대원남 95</v>
      </c>
    </row>
    <row r="52" spans="1:7" ht="17.25" customHeight="1" x14ac:dyDescent="0.3">
      <c r="A52" s="178" t="str">
        <f>명단!E53</f>
        <v>오산대원</v>
      </c>
      <c r="B52" s="178" t="str">
        <f>명단!B53&amp;명단!C53&amp;명단!D53</f>
        <v>남복30대D</v>
      </c>
      <c r="C52" s="178" t="str">
        <f>명단!E53&amp;명단!B53</f>
        <v>오산대원남복</v>
      </c>
      <c r="D52" s="178" t="str">
        <f>명단!E53&amp;명단!C53</f>
        <v>오산대원30대</v>
      </c>
      <c r="E52" s="178" t="str">
        <f>명단!E53&amp;명단!D53</f>
        <v>오산대원D</v>
      </c>
      <c r="F52" s="178" t="str">
        <f>명단!E53&amp;명단!G53</f>
        <v>오산대원남110</v>
      </c>
      <c r="G52" s="178" t="str">
        <f>명단!E53&amp;명단!I53</f>
        <v>오산대원남100</v>
      </c>
    </row>
    <row r="53" spans="1:7" ht="17.25" customHeight="1" x14ac:dyDescent="0.3">
      <c r="A53" s="178" t="str">
        <f>명단!E54</f>
        <v>오산대원</v>
      </c>
      <c r="B53" s="178" t="str">
        <f>명단!B54&amp;명단!C54&amp;명단!D54</f>
        <v>남복30대D</v>
      </c>
      <c r="C53" s="178" t="str">
        <f>명단!E54&amp;명단!B54</f>
        <v>오산대원남복</v>
      </c>
      <c r="D53" s="178" t="str">
        <f>명단!E54&amp;명단!C54</f>
        <v>오산대원30대</v>
      </c>
      <c r="E53" s="178" t="str">
        <f>명단!E54&amp;명단!D54</f>
        <v>오산대원D</v>
      </c>
      <c r="F53" s="178" t="str">
        <f>명단!E54&amp;명단!G54</f>
        <v>오산대원남100</v>
      </c>
      <c r="G53" s="178" t="str">
        <f>명단!E54&amp;명단!I54</f>
        <v>오산대원남100</v>
      </c>
    </row>
    <row r="54" spans="1:7" ht="17.25" customHeight="1" x14ac:dyDescent="0.3">
      <c r="A54" s="178" t="str">
        <f>명단!E55</f>
        <v>오산대원</v>
      </c>
      <c r="B54" s="178" t="str">
        <f>명단!B55&amp;명단!C55&amp;명단!D55</f>
        <v>남복30대D</v>
      </c>
      <c r="C54" s="178" t="str">
        <f>명단!E55&amp;명단!B55</f>
        <v>오산대원남복</v>
      </c>
      <c r="D54" s="178" t="str">
        <f>명단!E55&amp;명단!C55</f>
        <v>오산대원30대</v>
      </c>
      <c r="E54" s="178" t="str">
        <f>명단!E55&amp;명단!D55</f>
        <v>오산대원D</v>
      </c>
      <c r="F54" s="178" t="str">
        <f>명단!E55&amp;명단!G55</f>
        <v>오산대원남 95</v>
      </c>
      <c r="G54" s="178" t="str">
        <f>명단!E55&amp;명단!I55</f>
        <v>오산대원남105</v>
      </c>
    </row>
    <row r="55" spans="1:7" ht="17.25" customHeight="1" x14ac:dyDescent="0.3">
      <c r="A55" s="178" t="str">
        <f>명단!E56</f>
        <v>오산대원</v>
      </c>
      <c r="B55" s="178" t="str">
        <f>명단!B56&amp;명단!C56&amp;명단!D56</f>
        <v>남복30대D</v>
      </c>
      <c r="C55" s="178" t="str">
        <f>명단!E56&amp;명단!B56</f>
        <v>오산대원남복</v>
      </c>
      <c r="D55" s="178" t="str">
        <f>명단!E56&amp;명단!C56</f>
        <v>오산대원30대</v>
      </c>
      <c r="E55" s="178" t="str">
        <f>명단!E56&amp;명단!D56</f>
        <v>오산대원D</v>
      </c>
      <c r="F55" s="178" t="str">
        <f>명단!E56&amp;명단!G56</f>
        <v>오산대원남105</v>
      </c>
      <c r="G55" s="178" t="str">
        <f>명단!E56&amp;명단!I56</f>
        <v>오산대원남110</v>
      </c>
    </row>
    <row r="56" spans="1:7" ht="17.25" customHeight="1" x14ac:dyDescent="0.3">
      <c r="A56" s="178" t="str">
        <f>명단!E57</f>
        <v>오산센터</v>
      </c>
      <c r="B56" s="178" t="str">
        <f>명단!B57&amp;명단!C57&amp;명단!D57</f>
        <v>남복30대D</v>
      </c>
      <c r="C56" s="178" t="str">
        <f>명단!E57&amp;명단!B57</f>
        <v>오산센터남복</v>
      </c>
      <c r="D56" s="178" t="str">
        <f>명단!E57&amp;명단!C57</f>
        <v>오산센터30대</v>
      </c>
      <c r="E56" s="178" t="str">
        <f>명단!E57&amp;명단!D57</f>
        <v>오산센터D</v>
      </c>
      <c r="F56" s="178" t="str">
        <f>명단!E57&amp;명단!G57</f>
        <v>오산센터남 95</v>
      </c>
      <c r="G56" s="178" t="str">
        <f>명단!E57&amp;명단!I57</f>
        <v>오산센터남100</v>
      </c>
    </row>
    <row r="57" spans="1:7" ht="17.25" customHeight="1" x14ac:dyDescent="0.3">
      <c r="A57" s="178" t="str">
        <f>명단!E58</f>
        <v>오산필봉</v>
      </c>
      <c r="B57" s="178" t="str">
        <f>명단!B58&amp;명단!C58&amp;명단!D58</f>
        <v>남복30대D</v>
      </c>
      <c r="C57" s="178" t="str">
        <f>명단!E58&amp;명단!B58</f>
        <v>오산필봉남복</v>
      </c>
      <c r="D57" s="178" t="str">
        <f>명단!E58&amp;명단!C58</f>
        <v>오산필봉30대</v>
      </c>
      <c r="E57" s="178" t="str">
        <f>명단!E58&amp;명단!D58</f>
        <v>오산필봉D</v>
      </c>
      <c r="F57" s="178" t="str">
        <f>명단!E58&amp;명단!G58</f>
        <v>오산필봉남105</v>
      </c>
      <c r="G57" s="178" t="str">
        <f>명단!E58&amp;명단!I58</f>
        <v>오산필봉남110</v>
      </c>
    </row>
    <row r="58" spans="1:7" ht="17.25" customHeight="1" x14ac:dyDescent="0.3">
      <c r="A58" s="178" t="str">
        <f>명단!E59</f>
        <v>용인</v>
      </c>
      <c r="B58" s="178" t="str">
        <f>명단!B59&amp;명단!C59&amp;명단!D59</f>
        <v>남복30대D</v>
      </c>
      <c r="C58" s="178" t="str">
        <f>명단!E59&amp;명단!B59</f>
        <v>용인남복</v>
      </c>
      <c r="D58" s="178" t="str">
        <f>명단!E59&amp;명단!C59</f>
        <v>용인30대</v>
      </c>
      <c r="E58" s="178" t="str">
        <f>명단!E59&amp;명단!D59</f>
        <v>용인D</v>
      </c>
      <c r="F58" s="178" t="str">
        <f>명단!E59&amp;명단!G59</f>
        <v>용인남 95</v>
      </c>
      <c r="G58" s="178" t="str">
        <f>명단!E59&amp;명단!I59</f>
        <v>용인남 95</v>
      </c>
    </row>
    <row r="59" spans="1:7" ht="17.25" customHeight="1" x14ac:dyDescent="0.3">
      <c r="A59" s="178" t="str">
        <f>명단!E60</f>
        <v>용인ACE</v>
      </c>
      <c r="B59" s="178" t="str">
        <f>명단!B60&amp;명단!C60&amp;명단!D60</f>
        <v>남복30대D</v>
      </c>
      <c r="C59" s="178" t="str">
        <f>명단!E60&amp;명단!B60</f>
        <v>용인ACE남복</v>
      </c>
      <c r="D59" s="178" t="str">
        <f>명단!E60&amp;명단!C60</f>
        <v>용인ACE30대</v>
      </c>
      <c r="E59" s="178" t="str">
        <f>명단!E60&amp;명단!D60</f>
        <v>용인ACED</v>
      </c>
      <c r="F59" s="178" t="str">
        <f>명단!E60&amp;명단!G60</f>
        <v>용인ACE남110</v>
      </c>
      <c r="G59" s="178" t="str">
        <f>명단!E60&amp;명단!I60</f>
        <v>용인ACE남100</v>
      </c>
    </row>
    <row r="60" spans="1:7" ht="17.25" customHeight="1" x14ac:dyDescent="0.3">
      <c r="A60" s="178" t="str">
        <f>명단!E61</f>
        <v>용인ACE</v>
      </c>
      <c r="B60" s="178" t="str">
        <f>명단!B61&amp;명단!C61&amp;명단!D61</f>
        <v>남복30대D</v>
      </c>
      <c r="C60" s="178" t="str">
        <f>명단!E61&amp;명단!B61</f>
        <v>용인ACE남복</v>
      </c>
      <c r="D60" s="178" t="str">
        <f>명단!E61&amp;명단!C61</f>
        <v>용인ACE30대</v>
      </c>
      <c r="E60" s="178" t="str">
        <f>명단!E61&amp;명단!D61</f>
        <v>용인ACED</v>
      </c>
      <c r="F60" s="178" t="str">
        <f>명단!E61&amp;명단!G61</f>
        <v>용인ACE남 95</v>
      </c>
      <c r="G60" s="178" t="str">
        <f>명단!E61&amp;명단!I61</f>
        <v>용인ACE남 95</v>
      </c>
    </row>
    <row r="61" spans="1:7" ht="17.25" customHeight="1" x14ac:dyDescent="0.3">
      <c r="A61" s="178" t="str">
        <f>명단!E62</f>
        <v>용인ACE</v>
      </c>
      <c r="B61" s="178" t="str">
        <f>명단!B62&amp;명단!C62&amp;명단!D62</f>
        <v>남복30대D</v>
      </c>
      <c r="C61" s="178" t="str">
        <f>명단!E62&amp;명단!B62</f>
        <v>용인ACE남복</v>
      </c>
      <c r="D61" s="178" t="str">
        <f>명단!E62&amp;명단!C62</f>
        <v>용인ACE30대</v>
      </c>
      <c r="E61" s="178" t="str">
        <f>명단!E62&amp;명단!D62</f>
        <v>용인ACED</v>
      </c>
      <c r="F61" s="178" t="str">
        <f>명단!E62&amp;명단!G62</f>
        <v>용인ACE남100</v>
      </c>
      <c r="G61" s="178" t="str">
        <f>명단!E62&amp;명단!I62</f>
        <v>용인ACE남105</v>
      </c>
    </row>
    <row r="62" spans="1:7" ht="17.25" customHeight="1" x14ac:dyDescent="0.3">
      <c r="A62" s="178" t="str">
        <f>명단!E63</f>
        <v>용인ACE</v>
      </c>
      <c r="B62" s="178" t="str">
        <f>명단!B63&amp;명단!C63&amp;명단!D63</f>
        <v>남복30대D</v>
      </c>
      <c r="C62" s="178" t="str">
        <f>명단!E63&amp;명단!B63</f>
        <v>용인ACE남복</v>
      </c>
      <c r="D62" s="178" t="str">
        <f>명단!E63&amp;명단!C63</f>
        <v>용인ACE30대</v>
      </c>
      <c r="E62" s="178" t="str">
        <f>명단!E63&amp;명단!D63</f>
        <v>용인ACED</v>
      </c>
      <c r="F62" s="178" t="str">
        <f>명단!E63&amp;명단!G63</f>
        <v>용인ACE남100</v>
      </c>
      <c r="G62" s="178" t="str">
        <f>명단!E63&amp;명단!I63</f>
        <v>용인ACE남105</v>
      </c>
    </row>
    <row r="63" spans="1:7" ht="17.25" customHeight="1" x14ac:dyDescent="0.3">
      <c r="A63" s="178" t="str">
        <f>명단!E64</f>
        <v>용인ACE</v>
      </c>
      <c r="B63" s="178" t="str">
        <f>명단!B64&amp;명단!C64&amp;명단!D64</f>
        <v>남복30대D</v>
      </c>
      <c r="C63" s="178" t="str">
        <f>명단!E64&amp;명단!B64</f>
        <v>용인ACE남복</v>
      </c>
      <c r="D63" s="178" t="str">
        <f>명단!E64&amp;명단!C64</f>
        <v>용인ACE30대</v>
      </c>
      <c r="E63" s="178" t="str">
        <f>명단!E64&amp;명단!D64</f>
        <v>용인ACED</v>
      </c>
      <c r="F63" s="178" t="str">
        <f>명단!E64&amp;명단!G64</f>
        <v>용인ACE남100</v>
      </c>
      <c r="G63" s="178" t="str">
        <f>명단!E64&amp;명단!I64</f>
        <v>용인ACE남100</v>
      </c>
    </row>
    <row r="64" spans="1:7" ht="17.25" customHeight="1" x14ac:dyDescent="0.3">
      <c r="A64" s="178" t="str">
        <f>명단!E65</f>
        <v>용인ACE</v>
      </c>
      <c r="B64" s="178" t="str">
        <f>명단!B65&amp;명단!C65&amp;명단!D65</f>
        <v>남복30대D</v>
      </c>
      <c r="C64" s="178" t="str">
        <f>명단!E65&amp;명단!B65</f>
        <v>용인ACE남복</v>
      </c>
      <c r="D64" s="178" t="str">
        <f>명단!E65&amp;명단!C65</f>
        <v>용인ACE30대</v>
      </c>
      <c r="E64" s="178" t="str">
        <f>명단!E65&amp;명단!D65</f>
        <v>용인ACED</v>
      </c>
      <c r="F64" s="178" t="str">
        <f>명단!E65&amp;명단!G65</f>
        <v>용인ACE남105</v>
      </c>
      <c r="G64" s="178" t="str">
        <f>명단!E65&amp;명단!I65</f>
        <v>용인ACE남 95</v>
      </c>
    </row>
    <row r="65" spans="1:7" ht="17.25" customHeight="1" x14ac:dyDescent="0.3">
      <c r="A65" s="178" t="str">
        <f>명단!E66</f>
        <v>용인에이</v>
      </c>
      <c r="B65" s="178" t="str">
        <f>명단!B66&amp;명단!C66&amp;명단!D66</f>
        <v>남복30대D</v>
      </c>
      <c r="C65" s="178" t="str">
        <f>명단!E66&amp;명단!B66</f>
        <v>용인에이남복</v>
      </c>
      <c r="D65" s="178" t="str">
        <f>명단!E66&amp;명단!C66</f>
        <v>용인에이30대</v>
      </c>
      <c r="E65" s="178" t="str">
        <f>명단!E66&amp;명단!D66</f>
        <v>용인에이D</v>
      </c>
      <c r="F65" s="178" t="str">
        <f>명단!E66&amp;명단!G66</f>
        <v>용인에이남110</v>
      </c>
      <c r="G65" s="178" t="str">
        <f>명단!E66&amp;명단!I66</f>
        <v>용인에이남105</v>
      </c>
    </row>
    <row r="66" spans="1:7" ht="17.25" customHeight="1" x14ac:dyDescent="0.3">
      <c r="A66" s="178" t="str">
        <f>명단!E67</f>
        <v>이천클럽</v>
      </c>
      <c r="B66" s="178" t="str">
        <f>명단!B67&amp;명단!C67&amp;명단!D67</f>
        <v>남복30대D</v>
      </c>
      <c r="C66" s="178" t="str">
        <f>명단!E67&amp;명단!B67</f>
        <v>이천클럽남복</v>
      </c>
      <c r="D66" s="178" t="str">
        <f>명단!E67&amp;명단!C67</f>
        <v>이천클럽30대</v>
      </c>
      <c r="E66" s="178" t="str">
        <f>명단!E67&amp;명단!D67</f>
        <v>이천클럽D</v>
      </c>
      <c r="F66" s="178" t="str">
        <f>명단!E67&amp;명단!G67</f>
        <v>이천클럽남 95</v>
      </c>
      <c r="G66" s="178" t="str">
        <f>명단!E67&amp;명단!I67</f>
        <v>이천클럽남105</v>
      </c>
    </row>
    <row r="67" spans="1:7" ht="17.25" customHeight="1" x14ac:dyDescent="0.3">
      <c r="A67" s="178" t="str">
        <f>명단!E68</f>
        <v>정남</v>
      </c>
      <c r="B67" s="178" t="str">
        <f>명단!B68&amp;명단!C68&amp;명단!D68</f>
        <v>남복30대D</v>
      </c>
      <c r="C67" s="178" t="str">
        <f>명단!E68&amp;명단!B68</f>
        <v>정남남복</v>
      </c>
      <c r="D67" s="178" t="str">
        <f>명단!E68&amp;명단!C68</f>
        <v>정남30대</v>
      </c>
      <c r="E67" s="178" t="str">
        <f>명단!E68&amp;명단!D68</f>
        <v>정남D</v>
      </c>
      <c r="F67" s="178" t="str">
        <f>명단!E68&amp;명단!G68</f>
        <v>정남남100</v>
      </c>
      <c r="G67" s="178" t="str">
        <f>명단!E68&amp;명단!I68</f>
        <v>정남남110</v>
      </c>
    </row>
    <row r="68" spans="1:7" ht="17.25" customHeight="1" x14ac:dyDescent="0.3">
      <c r="A68" s="178" t="str">
        <f>명단!E69</f>
        <v>죽전</v>
      </c>
      <c r="B68" s="178" t="str">
        <f>명단!B69&amp;명단!C69&amp;명단!D69</f>
        <v>남복30대D</v>
      </c>
      <c r="C68" s="178" t="str">
        <f>명단!E69&amp;명단!B69</f>
        <v>죽전남복</v>
      </c>
      <c r="D68" s="178" t="str">
        <f>명단!E69&amp;명단!C69</f>
        <v>죽전30대</v>
      </c>
      <c r="E68" s="178" t="str">
        <f>명단!E69&amp;명단!D69</f>
        <v>죽전D</v>
      </c>
      <c r="F68" s="178" t="str">
        <f>명단!E69&amp;명단!G69</f>
        <v>죽전여 95</v>
      </c>
      <c r="G68" s="178" t="str">
        <f>명단!E69&amp;명단!I69</f>
        <v>죽전남 95</v>
      </c>
    </row>
    <row r="69" spans="1:7" ht="17.25" customHeight="1" x14ac:dyDescent="0.3">
      <c r="A69" s="178" t="str">
        <f>명단!E70</f>
        <v>죽전</v>
      </c>
      <c r="B69" s="178" t="str">
        <f>명단!B70&amp;명단!C70&amp;명단!D70</f>
        <v>남복30대D</v>
      </c>
      <c r="C69" s="178" t="str">
        <f>명단!E70&amp;명단!B70</f>
        <v>죽전남복</v>
      </c>
      <c r="D69" s="178" t="str">
        <f>명단!E70&amp;명단!C70</f>
        <v>죽전30대</v>
      </c>
      <c r="E69" s="178" t="str">
        <f>명단!E70&amp;명단!D70</f>
        <v>죽전D</v>
      </c>
      <c r="F69" s="178" t="str">
        <f>명단!E70&amp;명단!G70</f>
        <v>죽전남 95</v>
      </c>
      <c r="G69" s="178" t="str">
        <f>명단!E70&amp;명단!I70</f>
        <v>죽전남105</v>
      </c>
    </row>
    <row r="70" spans="1:7" ht="17.25" customHeight="1" x14ac:dyDescent="0.3">
      <c r="A70" s="178" t="str">
        <f>명단!E71</f>
        <v>중앙</v>
      </c>
      <c r="B70" s="178" t="str">
        <f>명단!B71&amp;명단!C71&amp;명단!D71</f>
        <v>남복30대D</v>
      </c>
      <c r="C70" s="178" t="str">
        <f>명단!E71&amp;명단!B71</f>
        <v>중앙남복</v>
      </c>
      <c r="D70" s="178" t="str">
        <f>명단!E71&amp;명단!C71</f>
        <v>중앙30대</v>
      </c>
      <c r="E70" s="178" t="str">
        <f>명단!E71&amp;명단!D71</f>
        <v>중앙D</v>
      </c>
      <c r="F70" s="178" t="str">
        <f>명단!E71&amp;명단!G71</f>
        <v>중앙남105</v>
      </c>
      <c r="G70" s="178" t="str">
        <f>명단!E71&amp;명단!I71</f>
        <v>중앙남 95</v>
      </c>
    </row>
    <row r="71" spans="1:7" ht="17.25" customHeight="1" x14ac:dyDescent="0.3">
      <c r="A71" s="178" t="str">
        <f>명단!E72</f>
        <v>천안성정</v>
      </c>
      <c r="B71" s="178" t="str">
        <f>명단!B72&amp;명단!C72&amp;명단!D72</f>
        <v>남복30대D</v>
      </c>
      <c r="C71" s="178" t="str">
        <f>명단!E72&amp;명단!B72</f>
        <v>천안성정남복</v>
      </c>
      <c r="D71" s="178" t="str">
        <f>명단!E72&amp;명단!C72</f>
        <v>천안성정30대</v>
      </c>
      <c r="E71" s="178" t="str">
        <f>명단!E72&amp;명단!D72</f>
        <v>천안성정D</v>
      </c>
      <c r="F71" s="178" t="str">
        <f>명단!E72&amp;명단!G72</f>
        <v>천안성정남100</v>
      </c>
      <c r="G71" s="178" t="str">
        <f>명단!E72&amp;명단!I72</f>
        <v>천안성정남 95</v>
      </c>
    </row>
    <row r="72" spans="1:7" ht="17.25" customHeight="1" x14ac:dyDescent="0.3">
      <c r="A72" s="178" t="str">
        <f>명단!E73</f>
        <v>테크니스</v>
      </c>
      <c r="B72" s="178" t="str">
        <f>명단!B73&amp;명단!C73&amp;명단!D73</f>
        <v>남복30대D</v>
      </c>
      <c r="C72" s="178" t="str">
        <f>명단!E73&amp;명단!B73</f>
        <v>테크니스남복</v>
      </c>
      <c r="D72" s="178" t="str">
        <f>명단!E73&amp;명단!C73</f>
        <v>테크니스30대</v>
      </c>
      <c r="E72" s="178" t="str">
        <f>명단!E73&amp;명단!D73</f>
        <v>테크니스D</v>
      </c>
      <c r="F72" s="178" t="str">
        <f>명단!E73&amp;명단!G73</f>
        <v>테크니스남 95</v>
      </c>
      <c r="G72" s="178" t="str">
        <f>명단!E73&amp;명단!I73</f>
        <v>테크니스남 95</v>
      </c>
    </row>
    <row r="73" spans="1:7" ht="17.25" customHeight="1" x14ac:dyDescent="0.3">
      <c r="A73" s="178" t="str">
        <f>명단!E74</f>
        <v>테크니스</v>
      </c>
      <c r="B73" s="178" t="str">
        <f>명단!B74&amp;명단!C74&amp;명단!D74</f>
        <v>남복30대D</v>
      </c>
      <c r="C73" s="178" t="str">
        <f>명단!E74&amp;명단!B74</f>
        <v>테크니스남복</v>
      </c>
      <c r="D73" s="178" t="str">
        <f>명단!E74&amp;명단!C74</f>
        <v>테크니스30대</v>
      </c>
      <c r="E73" s="178" t="str">
        <f>명단!E74&amp;명단!D74</f>
        <v>테크니스D</v>
      </c>
      <c r="F73" s="178" t="str">
        <f>명단!E74&amp;명단!G74</f>
        <v>테크니스남 95</v>
      </c>
      <c r="G73" s="178" t="str">
        <f>명단!E74&amp;명단!I74</f>
        <v>테크니스남105</v>
      </c>
    </row>
    <row r="74" spans="1:7" ht="17.25" customHeight="1" x14ac:dyDescent="0.3">
      <c r="A74" s="178" t="str">
        <f>명단!E75</f>
        <v>플리트</v>
      </c>
      <c r="B74" s="178" t="str">
        <f>명단!B75&amp;명단!C75&amp;명단!D75</f>
        <v>남복30대D</v>
      </c>
      <c r="C74" s="178" t="str">
        <f>명단!E75&amp;명단!B75</f>
        <v>플리트남복</v>
      </c>
      <c r="D74" s="178" t="str">
        <f>명단!E75&amp;명단!C75</f>
        <v>플리트30대</v>
      </c>
      <c r="E74" s="178" t="str">
        <f>명단!E75&amp;명단!D75</f>
        <v>플리트D</v>
      </c>
      <c r="F74" s="178" t="str">
        <f>명단!E75&amp;명단!G75</f>
        <v>플리트남100</v>
      </c>
      <c r="G74" s="178" t="str">
        <f>명단!E75&amp;명단!I75</f>
        <v>플리트남100</v>
      </c>
    </row>
    <row r="75" spans="1:7" ht="17.25" customHeight="1" x14ac:dyDescent="0.3">
      <c r="A75" s="178" t="str">
        <f>명단!E76</f>
        <v>플리트</v>
      </c>
      <c r="B75" s="178" t="str">
        <f>명단!B76&amp;명단!C76&amp;명단!D76</f>
        <v>남복30대D</v>
      </c>
      <c r="C75" s="178" t="str">
        <f>명단!E76&amp;명단!B76</f>
        <v>플리트남복</v>
      </c>
      <c r="D75" s="178" t="str">
        <f>명단!E76&amp;명단!C76</f>
        <v>플리트30대</v>
      </c>
      <c r="E75" s="178" t="str">
        <f>명단!E76&amp;명단!D76</f>
        <v>플리트D</v>
      </c>
      <c r="F75" s="178" t="str">
        <f>명단!E76&amp;명단!G76</f>
        <v>플리트남100</v>
      </c>
      <c r="G75" s="178" t="str">
        <f>명단!E76&amp;명단!I76</f>
        <v>플리트남100</v>
      </c>
    </row>
    <row r="76" spans="1:7" ht="17.25" customHeight="1" x14ac:dyDescent="0.3">
      <c r="A76" s="178" t="str">
        <f>명단!E77</f>
        <v>고우</v>
      </c>
      <c r="B76" s="178" t="str">
        <f>명단!B77&amp;명단!C77&amp;명단!D77</f>
        <v>남복30대D1</v>
      </c>
      <c r="C76" s="178" t="str">
        <f>명단!E77&amp;명단!B77</f>
        <v>고우남복</v>
      </c>
      <c r="D76" s="178" t="str">
        <f>명단!E77&amp;명단!C77</f>
        <v>고우30대</v>
      </c>
      <c r="E76" s="178" t="str">
        <f>명단!E77&amp;명단!D77</f>
        <v>고우D1</v>
      </c>
      <c r="F76" s="178" t="str">
        <f>명단!E77&amp;명단!G77</f>
        <v>고우남110</v>
      </c>
      <c r="G76" s="178" t="str">
        <f>명단!E77&amp;명단!I77</f>
        <v>고우남100</v>
      </c>
    </row>
    <row r="77" spans="1:7" ht="17.25" customHeight="1" x14ac:dyDescent="0.3">
      <c r="A77" s="178" t="str">
        <f>명단!E78</f>
        <v>고우</v>
      </c>
      <c r="B77" s="178" t="str">
        <f>명단!B78&amp;명단!C78&amp;명단!D78</f>
        <v>남복30대D1</v>
      </c>
      <c r="C77" s="178" t="str">
        <f>명단!E78&amp;명단!B78</f>
        <v>고우남복</v>
      </c>
      <c r="D77" s="178" t="str">
        <f>명단!E78&amp;명단!C78</f>
        <v>고우30대</v>
      </c>
      <c r="E77" s="178" t="str">
        <f>명단!E78&amp;명단!D78</f>
        <v>고우D1</v>
      </c>
      <c r="F77" s="178" t="str">
        <f>명단!E78&amp;명단!G78</f>
        <v>고우남100</v>
      </c>
      <c r="G77" s="178" t="str">
        <f>명단!E78&amp;명단!I78</f>
        <v>고우남100</v>
      </c>
    </row>
    <row r="78" spans="1:7" ht="17.25" customHeight="1" x14ac:dyDescent="0.3">
      <c r="A78" s="178" t="str">
        <f>명단!E79</f>
        <v>고우</v>
      </c>
      <c r="B78" s="178" t="str">
        <f>명단!B79&amp;명단!C79&amp;명단!D79</f>
        <v>남복30대D1</v>
      </c>
      <c r="C78" s="178" t="str">
        <f>명단!E79&amp;명단!B79</f>
        <v>고우남복</v>
      </c>
      <c r="D78" s="178" t="str">
        <f>명단!E79&amp;명단!C79</f>
        <v>고우30대</v>
      </c>
      <c r="E78" s="178" t="str">
        <f>명단!E79&amp;명단!D79</f>
        <v>고우D1</v>
      </c>
      <c r="F78" s="178" t="str">
        <f>명단!E79&amp;명단!G79</f>
        <v>고우남 95</v>
      </c>
      <c r="G78" s="178" t="str">
        <f>명단!E79&amp;명단!I79</f>
        <v>고우남105</v>
      </c>
    </row>
    <row r="79" spans="1:7" ht="17.25" customHeight="1" x14ac:dyDescent="0.3">
      <c r="A79" s="178" t="str">
        <f>명단!E80</f>
        <v>모현</v>
      </c>
      <c r="B79" s="178" t="str">
        <f>명단!B80&amp;명단!C80&amp;명단!D80</f>
        <v>남복30대D1</v>
      </c>
      <c r="C79" s="178" t="str">
        <f>명단!E80&amp;명단!B80</f>
        <v>모현남복</v>
      </c>
      <c r="D79" s="178" t="str">
        <f>명단!E80&amp;명단!C80</f>
        <v>모현30대</v>
      </c>
      <c r="E79" s="178" t="str">
        <f>명단!E80&amp;명단!D80</f>
        <v>모현D1</v>
      </c>
      <c r="F79" s="178" t="str">
        <f>명단!E80&amp;명단!G80</f>
        <v>모현남100</v>
      </c>
      <c r="G79" s="178" t="str">
        <f>명단!E80&amp;명단!I80</f>
        <v>모현남100</v>
      </c>
    </row>
    <row r="80" spans="1:7" ht="17.25" customHeight="1" x14ac:dyDescent="0.3">
      <c r="A80" s="178" t="str">
        <f>명단!E81</f>
        <v>보라</v>
      </c>
      <c r="B80" s="178" t="str">
        <f>명단!B81&amp;명단!C81&amp;명단!D81</f>
        <v>남복30대D1</v>
      </c>
      <c r="C80" s="178" t="str">
        <f>명단!E81&amp;명단!B81</f>
        <v>보라남복</v>
      </c>
      <c r="D80" s="178" t="str">
        <f>명단!E81&amp;명단!C81</f>
        <v>보라30대</v>
      </c>
      <c r="E80" s="178" t="str">
        <f>명단!E81&amp;명단!D81</f>
        <v>보라D1</v>
      </c>
      <c r="F80" s="178" t="str">
        <f>명단!E81&amp;명단!G81</f>
        <v>보라남105</v>
      </c>
      <c r="G80" s="178" t="str">
        <f>명단!E81&amp;명단!I81</f>
        <v>보라남 95</v>
      </c>
    </row>
    <row r="81" spans="1:7" ht="17.25" customHeight="1" x14ac:dyDescent="0.3">
      <c r="A81" s="178" t="str">
        <f>명단!E82</f>
        <v>석현</v>
      </c>
      <c r="B81" s="178" t="str">
        <f>명단!B82&amp;명단!C82&amp;명단!D82</f>
        <v>남복30대D1</v>
      </c>
      <c r="C81" s="178" t="str">
        <f>명단!E82&amp;명단!B82</f>
        <v>석현남복</v>
      </c>
      <c r="D81" s="178" t="str">
        <f>명단!E82&amp;명단!C82</f>
        <v>석현30대</v>
      </c>
      <c r="E81" s="178" t="str">
        <f>명단!E82&amp;명단!D82</f>
        <v>석현D1</v>
      </c>
      <c r="F81" s="178" t="str">
        <f>명단!E82&amp;명단!G82</f>
        <v>석현남100</v>
      </c>
      <c r="G81" s="178" t="str">
        <f>명단!E82&amp;명단!I82</f>
        <v>석현남100</v>
      </c>
    </row>
    <row r="82" spans="1:7" ht="17.25" customHeight="1" x14ac:dyDescent="0.3">
      <c r="A82" s="178" t="str">
        <f>명단!E83</f>
        <v>석현</v>
      </c>
      <c r="B82" s="178" t="str">
        <f>명단!B83&amp;명단!C83&amp;명단!D83</f>
        <v>남복30대D1</v>
      </c>
      <c r="C82" s="178" t="str">
        <f>명단!E83&amp;명단!B83</f>
        <v>석현남복</v>
      </c>
      <c r="D82" s="178" t="str">
        <f>명단!E83&amp;명단!C83</f>
        <v>석현30대</v>
      </c>
      <c r="E82" s="178" t="str">
        <f>명단!E83&amp;명단!D83</f>
        <v>석현D1</v>
      </c>
      <c r="F82" s="178" t="str">
        <f>명단!E83&amp;명단!G83</f>
        <v>석현남105</v>
      </c>
      <c r="G82" s="178" t="str">
        <f>명단!E83&amp;명단!I83</f>
        <v>석현남105</v>
      </c>
    </row>
    <row r="83" spans="1:7" ht="17.25" customHeight="1" x14ac:dyDescent="0.3">
      <c r="A83" s="178" t="str">
        <f>명단!E84</f>
        <v>석현</v>
      </c>
      <c r="B83" s="178" t="str">
        <f>명단!B84&amp;명단!C84&amp;명단!D84</f>
        <v>남복30대D1</v>
      </c>
      <c r="C83" s="178" t="str">
        <f>명단!E84&amp;명단!B84</f>
        <v>석현남복</v>
      </c>
      <c r="D83" s="178" t="str">
        <f>명단!E84&amp;명단!C84</f>
        <v>석현30대</v>
      </c>
      <c r="E83" s="178" t="str">
        <f>명단!E84&amp;명단!D84</f>
        <v>석현D1</v>
      </c>
      <c r="F83" s="178" t="str">
        <f>명단!E84&amp;명단!G84</f>
        <v>석현남105</v>
      </c>
      <c r="G83" s="178" t="str">
        <f>명단!E84&amp;명단!I84</f>
        <v>석현남105</v>
      </c>
    </row>
    <row r="84" spans="1:7" ht="17.25" customHeight="1" x14ac:dyDescent="0.3">
      <c r="A84" s="178" t="str">
        <f>명단!E85</f>
        <v>성산</v>
      </c>
      <c r="B84" s="178" t="str">
        <f>명단!B85&amp;명단!C85&amp;명단!D85</f>
        <v>남복30대D1</v>
      </c>
      <c r="C84" s="178" t="str">
        <f>명단!E85&amp;명단!B85</f>
        <v>성산남복</v>
      </c>
      <c r="D84" s="178" t="str">
        <f>명단!E85&amp;명단!C85</f>
        <v>성산30대</v>
      </c>
      <c r="E84" s="178" t="str">
        <f>명단!E85&amp;명단!D85</f>
        <v>성산D1</v>
      </c>
      <c r="F84" s="178" t="str">
        <f>명단!E85&amp;명단!G85</f>
        <v>성산남100</v>
      </c>
      <c r="G84" s="178" t="str">
        <f>명단!E85&amp;명단!I85</f>
        <v>성산남105</v>
      </c>
    </row>
    <row r="85" spans="1:7" ht="17.25" customHeight="1" x14ac:dyDescent="0.3">
      <c r="A85" s="178" t="str">
        <f>명단!E86</f>
        <v>송담</v>
      </c>
      <c r="B85" s="178" t="str">
        <f>명단!B86&amp;명단!C86&amp;명단!D86</f>
        <v>남복30대D1</v>
      </c>
      <c r="C85" s="178" t="str">
        <f>명단!E86&amp;명단!B86</f>
        <v>송담남복</v>
      </c>
      <c r="D85" s="178" t="str">
        <f>명단!E86&amp;명단!C86</f>
        <v>송담30대</v>
      </c>
      <c r="E85" s="178" t="str">
        <f>명단!E86&amp;명단!D86</f>
        <v>송담D1</v>
      </c>
      <c r="F85" s="178" t="str">
        <f>명단!E86&amp;명단!G86</f>
        <v>송담남100</v>
      </c>
      <c r="G85" s="178" t="str">
        <f>명단!E86&amp;명단!I86</f>
        <v>송담남 95</v>
      </c>
    </row>
    <row r="86" spans="1:7" ht="17.25" customHeight="1" x14ac:dyDescent="0.3">
      <c r="A86" s="178" t="str">
        <f>명단!E87</f>
        <v>송담</v>
      </c>
      <c r="B86" s="178" t="str">
        <f>명단!B87&amp;명단!C87&amp;명단!D87</f>
        <v>남복30대D1</v>
      </c>
      <c r="C86" s="178" t="str">
        <f>명단!E87&amp;명단!B87</f>
        <v>송담남복</v>
      </c>
      <c r="D86" s="178" t="str">
        <f>명단!E87&amp;명단!C87</f>
        <v>송담30대</v>
      </c>
      <c r="E86" s="178" t="str">
        <f>명단!E87&amp;명단!D87</f>
        <v>송담D1</v>
      </c>
      <c r="F86" s="178" t="str">
        <f>명단!E87&amp;명단!G87</f>
        <v>송담남110</v>
      </c>
      <c r="G86" s="178" t="str">
        <f>명단!E87&amp;명단!I87</f>
        <v>송담남 95</v>
      </c>
    </row>
    <row r="87" spans="1:7" ht="17.25" customHeight="1" x14ac:dyDescent="0.3">
      <c r="A87" s="178" t="str">
        <f>명단!E88</f>
        <v>용인ACE</v>
      </c>
      <c r="B87" s="178" t="str">
        <f>명단!B88&amp;명단!C88&amp;명단!D88</f>
        <v>남복30대D1</v>
      </c>
      <c r="C87" s="178" t="str">
        <f>명단!E88&amp;명단!B88</f>
        <v>용인ACE남복</v>
      </c>
      <c r="D87" s="178" t="str">
        <f>명단!E88&amp;명단!C88</f>
        <v>용인ACE30대</v>
      </c>
      <c r="E87" s="178" t="str">
        <f>명단!E88&amp;명단!D88</f>
        <v>용인ACED1</v>
      </c>
      <c r="F87" s="178" t="str">
        <f>명단!E88&amp;명단!G88</f>
        <v>용인ACE남105</v>
      </c>
      <c r="G87" s="178" t="str">
        <f>명단!E88&amp;명단!I88</f>
        <v>용인ACE남 95</v>
      </c>
    </row>
    <row r="88" spans="1:7" ht="17.25" customHeight="1" x14ac:dyDescent="0.3">
      <c r="A88" s="178" t="str">
        <f>명단!E89</f>
        <v>용인ACE</v>
      </c>
      <c r="B88" s="178" t="str">
        <f>명단!B89&amp;명단!C89&amp;명단!D89</f>
        <v>남복30대D1</v>
      </c>
      <c r="C88" s="178" t="str">
        <f>명단!E89&amp;명단!B89</f>
        <v>용인ACE남복</v>
      </c>
      <c r="D88" s="178" t="str">
        <f>명단!E89&amp;명단!C89</f>
        <v>용인ACE30대</v>
      </c>
      <c r="E88" s="178" t="str">
        <f>명단!E89&amp;명단!D89</f>
        <v>용인ACED1</v>
      </c>
      <c r="F88" s="178" t="str">
        <f>명단!E89&amp;명단!G89</f>
        <v>용인ACE남105</v>
      </c>
      <c r="G88" s="178" t="str">
        <f>명단!E89&amp;명단!I89</f>
        <v>용인ACE남105</v>
      </c>
    </row>
    <row r="89" spans="1:7" ht="17.25" customHeight="1" x14ac:dyDescent="0.3">
      <c r="A89" s="178" t="str">
        <f>명단!E90</f>
        <v>중앙</v>
      </c>
      <c r="B89" s="178" t="str">
        <f>명단!B90&amp;명단!C90&amp;명단!D90</f>
        <v>남복30대D1</v>
      </c>
      <c r="C89" s="178" t="str">
        <f>명단!E90&amp;명단!B90</f>
        <v>중앙남복</v>
      </c>
      <c r="D89" s="178" t="str">
        <f>명단!E90&amp;명단!C90</f>
        <v>중앙30대</v>
      </c>
      <c r="E89" s="178" t="str">
        <f>명단!E90&amp;명단!D90</f>
        <v>중앙D1</v>
      </c>
      <c r="F89" s="178" t="str">
        <f>명단!E90&amp;명단!G90</f>
        <v>중앙남 95</v>
      </c>
      <c r="G89" s="178" t="str">
        <f>명단!E90&amp;명단!I90</f>
        <v>중앙남110</v>
      </c>
    </row>
    <row r="90" spans="1:7" ht="17.25" customHeight="1" x14ac:dyDescent="0.3">
      <c r="A90" s="178" t="str">
        <f>명단!E91</f>
        <v>청덕</v>
      </c>
      <c r="B90" s="178" t="str">
        <f>명단!B91&amp;명단!C91&amp;명단!D91</f>
        <v>남복30대D1</v>
      </c>
      <c r="C90" s="178" t="str">
        <f>명단!E91&amp;명단!B91</f>
        <v>청덕남복</v>
      </c>
      <c r="D90" s="178" t="str">
        <f>명단!E91&amp;명단!C91</f>
        <v>청덕30대</v>
      </c>
      <c r="E90" s="178" t="str">
        <f>명단!E91&amp;명단!D91</f>
        <v>청덕D1</v>
      </c>
      <c r="F90" s="178" t="str">
        <f>명단!E91&amp;명단!G91</f>
        <v>청덕남 95</v>
      </c>
      <c r="G90" s="178" t="str">
        <f>명단!E91&amp;명단!I91</f>
        <v>청덕남100</v>
      </c>
    </row>
    <row r="91" spans="1:7" ht="17.25" customHeight="1" x14ac:dyDescent="0.3">
      <c r="A91" s="178" t="str">
        <f>명단!E92</f>
        <v>포곡</v>
      </c>
      <c r="B91" s="178" t="str">
        <f>명단!B92&amp;명단!C92&amp;명단!D92</f>
        <v>남복30대D1</v>
      </c>
      <c r="C91" s="178" t="str">
        <f>명단!E92&amp;명단!B92</f>
        <v>포곡남복</v>
      </c>
      <c r="D91" s="178" t="str">
        <f>명단!E92&amp;명단!C92</f>
        <v>포곡30대</v>
      </c>
      <c r="E91" s="178" t="str">
        <f>명단!E92&amp;명단!D92</f>
        <v>포곡D1</v>
      </c>
      <c r="F91" s="178" t="str">
        <f>명단!E92&amp;명단!G92</f>
        <v>포곡남105</v>
      </c>
      <c r="G91" s="178" t="str">
        <f>명단!E92&amp;명단!I92</f>
        <v>포곡남100</v>
      </c>
    </row>
    <row r="92" spans="1:7" ht="17.25" customHeight="1" x14ac:dyDescent="0.3">
      <c r="A92" s="178" t="str">
        <f>명단!E93</f>
        <v>포곡</v>
      </c>
      <c r="B92" s="178" t="str">
        <f>명단!B93&amp;명단!C93&amp;명단!D93</f>
        <v>남복30대D1</v>
      </c>
      <c r="C92" s="178" t="str">
        <f>명단!E93&amp;명단!B93</f>
        <v>포곡남복</v>
      </c>
      <c r="D92" s="178" t="str">
        <f>명단!E93&amp;명단!C93</f>
        <v>포곡30대</v>
      </c>
      <c r="E92" s="178" t="str">
        <f>명단!E93&amp;명단!D93</f>
        <v>포곡D1</v>
      </c>
      <c r="F92" s="178" t="str">
        <f>명단!E93&amp;명단!G93</f>
        <v>포곡남100</v>
      </c>
      <c r="G92" s="178" t="str">
        <f>명단!E93&amp;명단!I93</f>
        <v>포곡남110</v>
      </c>
    </row>
    <row r="93" spans="1:7" ht="17.25" customHeight="1" x14ac:dyDescent="0.3">
      <c r="A93" s="178" t="str">
        <f>명단!E94</f>
        <v>서농</v>
      </c>
      <c r="B93" s="178" t="str">
        <f>명단!B94&amp;명단!C94&amp;명단!D94</f>
        <v>남복30대초심</v>
      </c>
      <c r="C93" s="178" t="str">
        <f>명단!E94&amp;명단!B94</f>
        <v>서농남복</v>
      </c>
      <c r="D93" s="178" t="str">
        <f>명단!E94&amp;명단!C94</f>
        <v>서농30대</v>
      </c>
      <c r="E93" s="178" t="str">
        <f>명단!E94&amp;명단!D94</f>
        <v>서농초심</v>
      </c>
      <c r="F93" s="178" t="str">
        <f>명단!E94&amp;명단!G94</f>
        <v>서농남105</v>
      </c>
      <c r="G93" s="178" t="str">
        <f>명단!E94&amp;명단!I94</f>
        <v>서농남100</v>
      </c>
    </row>
    <row r="94" spans="1:7" ht="17.25" customHeight="1" x14ac:dyDescent="0.3">
      <c r="A94" s="178" t="str">
        <f>명단!E95</f>
        <v>죽전</v>
      </c>
      <c r="B94" s="178" t="str">
        <f>명단!B95&amp;명단!C95&amp;명단!D95</f>
        <v>남복30대초심</v>
      </c>
      <c r="C94" s="178" t="str">
        <f>명단!E95&amp;명단!B95</f>
        <v>죽전남복</v>
      </c>
      <c r="D94" s="178" t="str">
        <f>명단!E95&amp;명단!C95</f>
        <v>죽전30대</v>
      </c>
      <c r="E94" s="178" t="str">
        <f>명단!E95&amp;명단!D95</f>
        <v>죽전초심</v>
      </c>
      <c r="F94" s="178" t="str">
        <f>명단!E95&amp;명단!G95</f>
        <v>죽전남105</v>
      </c>
      <c r="G94" s="178" t="str">
        <f>명단!E95&amp;명단!I95</f>
        <v>죽전남 95</v>
      </c>
    </row>
    <row r="95" spans="1:7" ht="17.25" customHeight="1" x14ac:dyDescent="0.3">
      <c r="A95" s="178" t="str">
        <f>명단!E96</f>
        <v>처인</v>
      </c>
      <c r="B95" s="178" t="str">
        <f>명단!B96&amp;명단!C96&amp;명단!D96</f>
        <v>남복30대초심</v>
      </c>
      <c r="C95" s="178" t="str">
        <f>명단!E96&amp;명단!B96</f>
        <v>처인남복</v>
      </c>
      <c r="D95" s="178" t="str">
        <f>명단!E96&amp;명단!C96</f>
        <v>처인30대</v>
      </c>
      <c r="E95" s="178" t="str">
        <f>명단!E96&amp;명단!D96</f>
        <v>처인초심</v>
      </c>
      <c r="F95" s="178" t="str">
        <f>명단!E96&amp;명단!G96</f>
        <v>처인남110</v>
      </c>
      <c r="G95" s="178" t="str">
        <f>명단!E96&amp;명단!I96</f>
        <v>처인남100</v>
      </c>
    </row>
    <row r="96" spans="1:7" ht="17.25" customHeight="1" x14ac:dyDescent="0.3">
      <c r="A96" s="178" t="str">
        <f>명단!E97</f>
        <v>토월</v>
      </c>
      <c r="B96" s="178" t="str">
        <f>명단!B97&amp;명단!C97&amp;명단!D97</f>
        <v>남복30대초심</v>
      </c>
      <c r="C96" s="178" t="str">
        <f>명단!E97&amp;명단!B97</f>
        <v>토월남복</v>
      </c>
      <c r="D96" s="178" t="str">
        <f>명단!E97&amp;명단!C97</f>
        <v>토월30대</v>
      </c>
      <c r="E96" s="178" t="str">
        <f>명단!E97&amp;명단!D97</f>
        <v>토월초심</v>
      </c>
      <c r="F96" s="178" t="str">
        <f>명단!E97&amp;명단!G97</f>
        <v>토월남100</v>
      </c>
      <c r="G96" s="178" t="str">
        <f>명단!E97&amp;명단!I97</f>
        <v>토월남100</v>
      </c>
    </row>
    <row r="97" spans="1:7" ht="17.25" customHeight="1" x14ac:dyDescent="0.3">
      <c r="A97" s="178" t="str">
        <f>명단!E98</f>
        <v>토월</v>
      </c>
      <c r="B97" s="178" t="str">
        <f>명단!B98&amp;명단!C98&amp;명단!D98</f>
        <v>남복30대초심</v>
      </c>
      <c r="C97" s="178" t="str">
        <f>명단!E98&amp;명단!B98</f>
        <v>토월남복</v>
      </c>
      <c r="D97" s="178" t="str">
        <f>명단!E98&amp;명단!C98</f>
        <v>토월30대</v>
      </c>
      <c r="E97" s="178" t="str">
        <f>명단!E98&amp;명단!D98</f>
        <v>토월초심</v>
      </c>
      <c r="F97" s="178" t="str">
        <f>명단!E98&amp;명단!G98</f>
        <v>토월남100</v>
      </c>
      <c r="G97" s="178" t="str">
        <f>명단!E98&amp;명단!I98</f>
        <v>토월남100</v>
      </c>
    </row>
    <row r="98" spans="1:7" ht="17.25" customHeight="1" x14ac:dyDescent="0.3">
      <c r="A98" s="178" t="str">
        <f>명단!E99</f>
        <v>토월</v>
      </c>
      <c r="B98" s="178" t="str">
        <f>명단!B99&amp;명단!C99&amp;명단!D99</f>
        <v>남복30대초심</v>
      </c>
      <c r="C98" s="178" t="str">
        <f>명단!E99&amp;명단!B99</f>
        <v>토월남복</v>
      </c>
      <c r="D98" s="178" t="str">
        <f>명단!E99&amp;명단!C99</f>
        <v>토월30대</v>
      </c>
      <c r="E98" s="178" t="str">
        <f>명단!E99&amp;명단!D99</f>
        <v>토월초심</v>
      </c>
      <c r="F98" s="178" t="str">
        <f>명단!E99&amp;명단!G99</f>
        <v>토월남 95</v>
      </c>
      <c r="G98" s="178" t="str">
        <f>명단!E99&amp;명단!I99</f>
        <v>토월남 95</v>
      </c>
    </row>
    <row r="99" spans="1:7" ht="17.25" customHeight="1" x14ac:dyDescent="0.3">
      <c r="A99" s="178" t="str">
        <f>명단!E100</f>
        <v>배즐사</v>
      </c>
      <c r="B99" s="178" t="str">
        <f>명단!B100&amp;명단!C100&amp;명단!D100</f>
        <v>남복40대A</v>
      </c>
      <c r="C99" s="178" t="str">
        <f>명단!E100&amp;명단!B100</f>
        <v>배즐사남복</v>
      </c>
      <c r="D99" s="178" t="str">
        <f>명단!E100&amp;명단!C100</f>
        <v>배즐사40대</v>
      </c>
      <c r="E99" s="178" t="str">
        <f>명단!E100&amp;명단!D100</f>
        <v>배즐사A</v>
      </c>
      <c r="F99" s="178" t="str">
        <f>명단!E100&amp;명단!G100</f>
        <v>배즐사남 95</v>
      </c>
      <c r="G99" s="178" t="str">
        <f>명단!E100&amp;명단!I100</f>
        <v>배즐사남 95</v>
      </c>
    </row>
    <row r="100" spans="1:7" ht="17.25" customHeight="1" x14ac:dyDescent="0.3">
      <c r="A100" s="178" t="str">
        <f>명단!E101</f>
        <v>수원</v>
      </c>
      <c r="B100" s="178" t="str">
        <f>명단!B101&amp;명단!C101&amp;명단!D101</f>
        <v>남복40대A</v>
      </c>
      <c r="C100" s="178" t="str">
        <f>명단!E101&amp;명단!B101</f>
        <v>수원남복</v>
      </c>
      <c r="D100" s="178" t="str">
        <f>명단!E101&amp;명단!C101</f>
        <v>수원40대</v>
      </c>
      <c r="E100" s="178" t="str">
        <f>명단!E101&amp;명단!D101</f>
        <v>수원A</v>
      </c>
      <c r="F100" s="178" t="str">
        <f>명단!E101&amp;명단!G101</f>
        <v>수원남100</v>
      </c>
      <c r="G100" s="178" t="str">
        <f>명단!E101&amp;명단!I101</f>
        <v>수원남105</v>
      </c>
    </row>
    <row r="101" spans="1:7" ht="17.25" customHeight="1" x14ac:dyDescent="0.3">
      <c r="A101" s="178" t="str">
        <f>명단!E102</f>
        <v>신갈</v>
      </c>
      <c r="B101" s="178" t="str">
        <f>명단!B102&amp;명단!C102&amp;명단!D102</f>
        <v>남복40대A</v>
      </c>
      <c r="C101" s="178" t="str">
        <f>명단!E102&amp;명단!B102</f>
        <v>신갈남복</v>
      </c>
      <c r="D101" s="178" t="str">
        <f>명단!E102&amp;명단!C102</f>
        <v>신갈40대</v>
      </c>
      <c r="E101" s="178" t="str">
        <f>명단!E102&amp;명단!D102</f>
        <v>신갈A</v>
      </c>
      <c r="F101" s="178" t="str">
        <f>명단!E102&amp;명단!G102</f>
        <v>신갈남105</v>
      </c>
      <c r="G101" s="178" t="str">
        <f>명단!E102&amp;명단!I102</f>
        <v>신갈남 95</v>
      </c>
    </row>
    <row r="102" spans="1:7" ht="17.25" customHeight="1" x14ac:dyDescent="0.3">
      <c r="A102" s="178" t="str">
        <f>명단!E103</f>
        <v>용인ACE</v>
      </c>
      <c r="B102" s="178" t="str">
        <f>명단!B103&amp;명단!C103&amp;명단!D103</f>
        <v>남복40대A</v>
      </c>
      <c r="C102" s="178" t="str">
        <f>명단!E103&amp;명단!B103</f>
        <v>용인ACE남복</v>
      </c>
      <c r="D102" s="178" t="str">
        <f>명단!E103&amp;명단!C103</f>
        <v>용인ACE40대</v>
      </c>
      <c r="E102" s="178" t="str">
        <f>명단!E103&amp;명단!D103</f>
        <v>용인ACEA</v>
      </c>
      <c r="F102" s="178" t="str">
        <f>명단!E103&amp;명단!G103</f>
        <v>용인ACE남 95</v>
      </c>
      <c r="G102" s="178" t="str">
        <f>명단!E103&amp;명단!I103</f>
        <v>용인ACE남105</v>
      </c>
    </row>
    <row r="103" spans="1:7" ht="17.25" customHeight="1" x14ac:dyDescent="0.3">
      <c r="A103" s="178" t="str">
        <f>명단!E104</f>
        <v>용인ACE</v>
      </c>
      <c r="B103" s="178" t="str">
        <f>명단!B104&amp;명단!C104&amp;명단!D104</f>
        <v>남복40대A</v>
      </c>
      <c r="C103" s="178" t="str">
        <f>명단!E104&amp;명단!B104</f>
        <v>용인ACE남복</v>
      </c>
      <c r="D103" s="178" t="str">
        <f>명단!E104&amp;명단!C104</f>
        <v>용인ACE40대</v>
      </c>
      <c r="E103" s="178" t="str">
        <f>명단!E104&amp;명단!D104</f>
        <v>용인ACEA</v>
      </c>
      <c r="F103" s="178" t="str">
        <f>명단!E104&amp;명단!G104</f>
        <v>용인ACE여 85</v>
      </c>
      <c r="G103" s="178" t="str">
        <f>명단!E104&amp;명단!I104</f>
        <v>용인ACE남100</v>
      </c>
    </row>
    <row r="104" spans="1:7" ht="17.25" customHeight="1" x14ac:dyDescent="0.3">
      <c r="A104" s="178" t="str">
        <f>명단!E105</f>
        <v>용인ACE</v>
      </c>
      <c r="B104" s="178" t="str">
        <f>명단!B105&amp;명단!C105&amp;명단!D105</f>
        <v>남복40대A</v>
      </c>
      <c r="C104" s="178" t="str">
        <f>명단!E105&amp;명단!B105</f>
        <v>용인ACE남복</v>
      </c>
      <c r="D104" s="178" t="str">
        <f>명단!E105&amp;명단!C105</f>
        <v>용인ACE40대</v>
      </c>
      <c r="E104" s="178" t="str">
        <f>명단!E105&amp;명단!D105</f>
        <v>용인ACEA</v>
      </c>
      <c r="F104" s="178" t="str">
        <f>명단!E105&amp;명단!G105</f>
        <v>용인ACE남 95</v>
      </c>
      <c r="G104" s="178" t="str">
        <f>명단!E105&amp;명단!I105</f>
        <v>용인ACE남 95</v>
      </c>
    </row>
    <row r="105" spans="1:7" ht="17.25" customHeight="1" x14ac:dyDescent="0.3">
      <c r="A105" s="178" t="str">
        <f>명단!E106</f>
        <v>동백</v>
      </c>
      <c r="B105" s="178" t="str">
        <f>명단!B106&amp;명단!C106&amp;명단!D106</f>
        <v>남복40대B</v>
      </c>
      <c r="C105" s="178" t="str">
        <f>명단!E106&amp;명단!B106</f>
        <v>동백남복</v>
      </c>
      <c r="D105" s="178" t="str">
        <f>명단!E106&amp;명단!C106</f>
        <v>동백40대</v>
      </c>
      <c r="E105" s="178" t="str">
        <f>명단!E106&amp;명단!D106</f>
        <v>동백B</v>
      </c>
      <c r="F105" s="178" t="str">
        <f>명단!E106&amp;명단!G106</f>
        <v>동백남100</v>
      </c>
      <c r="G105" s="178" t="str">
        <f>명단!E106&amp;명단!I106</f>
        <v>동백남 95</v>
      </c>
    </row>
    <row r="106" spans="1:7" ht="17.25" customHeight="1" x14ac:dyDescent="0.3">
      <c r="A106" s="178" t="str">
        <f>명단!E107</f>
        <v>레벨업</v>
      </c>
      <c r="B106" s="178" t="str">
        <f>명단!B107&amp;명단!C107&amp;명단!D107</f>
        <v>남복40대B</v>
      </c>
      <c r="C106" s="178" t="str">
        <f>명단!E107&amp;명단!B107</f>
        <v>레벨업남복</v>
      </c>
      <c r="D106" s="178" t="str">
        <f>명단!E107&amp;명단!C107</f>
        <v>레벨업40대</v>
      </c>
      <c r="E106" s="178" t="str">
        <f>명단!E107&amp;명단!D107</f>
        <v>레벨업B</v>
      </c>
      <c r="F106" s="178" t="str">
        <f>명단!E107&amp;명단!G107</f>
        <v>레벨업여 95</v>
      </c>
      <c r="G106" s="178" t="str">
        <f>명단!E107&amp;명단!I107</f>
        <v>레벨업남105</v>
      </c>
    </row>
    <row r="107" spans="1:7" ht="17.25" customHeight="1" x14ac:dyDescent="0.3">
      <c r="A107" s="178" t="str">
        <f>명단!E108</f>
        <v>레벨업</v>
      </c>
      <c r="B107" s="178" t="str">
        <f>명단!B108&amp;명단!C108&amp;명단!D108</f>
        <v>남복40대B</v>
      </c>
      <c r="C107" s="178" t="str">
        <f>명단!E108&amp;명단!B108</f>
        <v>레벨업남복</v>
      </c>
      <c r="D107" s="178" t="str">
        <f>명단!E108&amp;명단!C108</f>
        <v>레벨업40대</v>
      </c>
      <c r="E107" s="178" t="str">
        <f>명단!E108&amp;명단!D108</f>
        <v>레벨업B</v>
      </c>
      <c r="F107" s="178" t="str">
        <f>명단!E108&amp;명단!G108</f>
        <v>레벨업남 95</v>
      </c>
      <c r="G107" s="178" t="str">
        <f>명단!E108&amp;명단!I108</f>
        <v>레벨업남100</v>
      </c>
    </row>
    <row r="108" spans="1:7" ht="17.25" customHeight="1" x14ac:dyDescent="0.3">
      <c r="A108" s="178" t="str">
        <f>명단!E109</f>
        <v>레벨업</v>
      </c>
      <c r="B108" s="178" t="str">
        <f>명단!B109&amp;명단!C109&amp;명단!D109</f>
        <v>남복40대B</v>
      </c>
      <c r="C108" s="178" t="str">
        <f>명단!E109&amp;명단!B109</f>
        <v>레벨업남복</v>
      </c>
      <c r="D108" s="178" t="str">
        <f>명단!E109&amp;명단!C109</f>
        <v>레벨업40대</v>
      </c>
      <c r="E108" s="178" t="str">
        <f>명단!E109&amp;명단!D109</f>
        <v>레벨업B</v>
      </c>
      <c r="F108" s="178" t="str">
        <f>명단!E109&amp;명단!G109</f>
        <v>레벨업남100</v>
      </c>
      <c r="G108" s="178" t="str">
        <f>명단!E109&amp;명단!I109</f>
        <v>레벨업남100</v>
      </c>
    </row>
    <row r="109" spans="1:7" ht="17.25" customHeight="1" x14ac:dyDescent="0.3">
      <c r="A109" s="178" t="str">
        <f>명단!E110</f>
        <v>배즐사</v>
      </c>
      <c r="B109" s="178" t="str">
        <f>명단!B110&amp;명단!C110&amp;명단!D110</f>
        <v>남복40대B</v>
      </c>
      <c r="C109" s="178" t="str">
        <f>명단!E110&amp;명단!B110</f>
        <v>배즐사남복</v>
      </c>
      <c r="D109" s="178" t="str">
        <f>명단!E110&amp;명단!C110</f>
        <v>배즐사40대</v>
      </c>
      <c r="E109" s="178" t="str">
        <f>명단!E110&amp;명단!D110</f>
        <v>배즐사B</v>
      </c>
      <c r="F109" s="178" t="str">
        <f>명단!E110&amp;명단!G110</f>
        <v>배즐사남100</v>
      </c>
      <c r="G109" s="178" t="str">
        <f>명단!E110&amp;명단!I110</f>
        <v>배즐사남100</v>
      </c>
    </row>
    <row r="110" spans="1:7" ht="17.25" customHeight="1" x14ac:dyDescent="0.3">
      <c r="A110" s="178" t="str">
        <f>명단!E111</f>
        <v>배즐사</v>
      </c>
      <c r="B110" s="178" t="str">
        <f>명단!B111&amp;명단!C111&amp;명단!D111</f>
        <v>남복40대B</v>
      </c>
      <c r="C110" s="178" t="str">
        <f>명단!E111&amp;명단!B111</f>
        <v>배즐사남복</v>
      </c>
      <c r="D110" s="178" t="str">
        <f>명단!E111&amp;명단!C111</f>
        <v>배즐사40대</v>
      </c>
      <c r="E110" s="178" t="str">
        <f>명단!E111&amp;명단!D111</f>
        <v>배즐사B</v>
      </c>
      <c r="F110" s="178" t="str">
        <f>명단!E111&amp;명단!G111</f>
        <v>배즐사여 90</v>
      </c>
      <c r="G110" s="178" t="str">
        <f>명단!E111&amp;명단!I111</f>
        <v>배즐사남105</v>
      </c>
    </row>
    <row r="111" spans="1:7" ht="17.25" customHeight="1" x14ac:dyDescent="0.3">
      <c r="A111" s="178" t="str">
        <f>명단!E112</f>
        <v>배즐사</v>
      </c>
      <c r="B111" s="178" t="str">
        <f>명단!B112&amp;명단!C112&amp;명단!D112</f>
        <v>남복40대B</v>
      </c>
      <c r="C111" s="178" t="str">
        <f>명단!E112&amp;명단!B112</f>
        <v>배즐사남복</v>
      </c>
      <c r="D111" s="178" t="str">
        <f>명단!E112&amp;명단!C112</f>
        <v>배즐사40대</v>
      </c>
      <c r="E111" s="178" t="str">
        <f>명단!E112&amp;명단!D112</f>
        <v>배즐사B</v>
      </c>
      <c r="F111" s="178" t="str">
        <f>명단!E112&amp;명단!G112</f>
        <v>배즐사남100</v>
      </c>
      <c r="G111" s="178" t="str">
        <f>명단!E112&amp;명단!I112</f>
        <v>배즐사남 95</v>
      </c>
    </row>
    <row r="112" spans="1:7" ht="17.25" customHeight="1" x14ac:dyDescent="0.3">
      <c r="A112" s="178" t="str">
        <f>명단!E113</f>
        <v>배즐사</v>
      </c>
      <c r="B112" s="178" t="str">
        <f>명단!B113&amp;명단!C113&amp;명단!D113</f>
        <v>남복40대B</v>
      </c>
      <c r="C112" s="178" t="str">
        <f>명단!E113&amp;명단!B113</f>
        <v>배즐사남복</v>
      </c>
      <c r="D112" s="178" t="str">
        <f>명단!E113&amp;명단!C113</f>
        <v>배즐사40대</v>
      </c>
      <c r="E112" s="178" t="str">
        <f>명단!E113&amp;명단!D113</f>
        <v>배즐사B</v>
      </c>
      <c r="F112" s="178" t="str">
        <f>명단!E113&amp;명단!G113</f>
        <v>배즐사남110</v>
      </c>
      <c r="G112" s="178" t="str">
        <f>명단!E113&amp;명단!I113</f>
        <v>배즐사남100</v>
      </c>
    </row>
    <row r="113" spans="1:7" ht="17.25" customHeight="1" x14ac:dyDescent="0.3">
      <c r="A113" s="178" t="str">
        <f>명단!E114</f>
        <v>배즐사</v>
      </c>
      <c r="B113" s="178" t="str">
        <f>명단!B114&amp;명단!C114&amp;명단!D114</f>
        <v>남복40대B</v>
      </c>
      <c r="C113" s="178" t="str">
        <f>명단!E114&amp;명단!B114</f>
        <v>배즐사남복</v>
      </c>
      <c r="D113" s="178" t="str">
        <f>명단!E114&amp;명단!C114</f>
        <v>배즐사40대</v>
      </c>
      <c r="E113" s="178" t="str">
        <f>명단!E114&amp;명단!D114</f>
        <v>배즐사B</v>
      </c>
      <c r="F113" s="178" t="str">
        <f>명단!E114&amp;명단!G114</f>
        <v>배즐사남105</v>
      </c>
      <c r="G113" s="178" t="str">
        <f>명단!E114&amp;명단!I114</f>
        <v>배즐사남 95</v>
      </c>
    </row>
    <row r="114" spans="1:7" ht="17.25" customHeight="1" x14ac:dyDescent="0.3">
      <c r="A114" s="178" t="str">
        <f>명단!E115</f>
        <v>죽전</v>
      </c>
      <c r="B114" s="178" t="str">
        <f>명단!B115&amp;명단!C115&amp;명단!D115</f>
        <v>남복40대B</v>
      </c>
      <c r="C114" s="178" t="str">
        <f>명단!E115&amp;명단!B115</f>
        <v>죽전남복</v>
      </c>
      <c r="D114" s="178" t="str">
        <f>명단!E115&amp;명단!C115</f>
        <v>죽전40대</v>
      </c>
      <c r="E114" s="178" t="str">
        <f>명단!E115&amp;명단!D115</f>
        <v>죽전B</v>
      </c>
      <c r="F114" s="178" t="str">
        <f>명단!E115&amp;명단!G115</f>
        <v>죽전남100</v>
      </c>
      <c r="G114" s="178" t="str">
        <f>명단!E115&amp;명단!I115</f>
        <v>죽전남100</v>
      </c>
    </row>
    <row r="115" spans="1:7" ht="17.25" customHeight="1" x14ac:dyDescent="0.3">
      <c r="A115" s="178" t="str">
        <f>명단!E116</f>
        <v>경기SCM</v>
      </c>
      <c r="B115" s="178" t="str">
        <f>명단!B116&amp;명단!C116&amp;명단!D116</f>
        <v>남복40대C</v>
      </c>
      <c r="C115" s="178" t="str">
        <f>명단!E116&amp;명단!B116</f>
        <v>경기SCM남복</v>
      </c>
      <c r="D115" s="178" t="str">
        <f>명단!E116&amp;명단!C116</f>
        <v>경기SCM40대</v>
      </c>
      <c r="E115" s="178" t="str">
        <f>명단!E116&amp;명단!D116</f>
        <v>경기SCMC</v>
      </c>
      <c r="F115" s="178" t="str">
        <f>명단!E116&amp;명단!G116</f>
        <v>경기SCM남100</v>
      </c>
      <c r="G115" s="178" t="str">
        <f>명단!E116&amp;명단!I116</f>
        <v>경기SCM남100</v>
      </c>
    </row>
    <row r="116" spans="1:7" ht="17.25" customHeight="1" x14ac:dyDescent="0.3">
      <c r="A116" s="178" t="str">
        <f>명단!E117</f>
        <v>나래울</v>
      </c>
      <c r="B116" s="178" t="str">
        <f>명단!B117&amp;명단!C117&amp;명단!D117</f>
        <v>남복40대C</v>
      </c>
      <c r="C116" s="178" t="str">
        <f>명단!E117&amp;명단!B117</f>
        <v>나래울남복</v>
      </c>
      <c r="D116" s="178" t="str">
        <f>명단!E117&amp;명단!C117</f>
        <v>나래울40대</v>
      </c>
      <c r="E116" s="178" t="str">
        <f>명단!E117&amp;명단!D117</f>
        <v>나래울C</v>
      </c>
      <c r="F116" s="178" t="str">
        <f>명단!E117&amp;명단!G117</f>
        <v>나래울남100</v>
      </c>
      <c r="G116" s="178" t="str">
        <f>명단!E117&amp;명단!I117</f>
        <v>나래울남 95</v>
      </c>
    </row>
    <row r="117" spans="1:7" ht="17.25" customHeight="1" x14ac:dyDescent="0.3">
      <c r="A117" s="178" t="str">
        <f>명단!E118</f>
        <v>동백</v>
      </c>
      <c r="B117" s="178" t="str">
        <f>명단!B118&amp;명단!C118&amp;명단!D118</f>
        <v>남복40대C</v>
      </c>
      <c r="C117" s="178" t="str">
        <f>명단!E118&amp;명단!B118</f>
        <v>동백남복</v>
      </c>
      <c r="D117" s="178" t="str">
        <f>명단!E118&amp;명단!C118</f>
        <v>동백40대</v>
      </c>
      <c r="E117" s="178" t="str">
        <f>명단!E118&amp;명단!D118</f>
        <v>동백C</v>
      </c>
      <c r="F117" s="178" t="str">
        <f>명단!E118&amp;명단!G118</f>
        <v>동백남100</v>
      </c>
      <c r="G117" s="178" t="str">
        <f>명단!E118&amp;명단!I118</f>
        <v>동백남 95</v>
      </c>
    </row>
    <row r="118" spans="1:7" ht="17.25" customHeight="1" x14ac:dyDescent="0.3">
      <c r="A118" s="178" t="str">
        <f>명단!E119</f>
        <v>디아애</v>
      </c>
      <c r="B118" s="178" t="str">
        <f>명단!B119&amp;명단!C119&amp;명단!D119</f>
        <v>남복40대C</v>
      </c>
      <c r="C118" s="178" t="str">
        <f>명단!E119&amp;명단!B119</f>
        <v>디아애남복</v>
      </c>
      <c r="D118" s="178" t="str">
        <f>명단!E119&amp;명단!C119</f>
        <v>디아애40대</v>
      </c>
      <c r="E118" s="178" t="str">
        <f>명단!E119&amp;명단!D119</f>
        <v>디아애C</v>
      </c>
      <c r="F118" s="178" t="str">
        <f>명단!E119&amp;명단!G119</f>
        <v>디아애남 95</v>
      </c>
      <c r="G118" s="178" t="str">
        <f>명단!E119&amp;명단!I119</f>
        <v>디아애남 95</v>
      </c>
    </row>
    <row r="119" spans="1:7" ht="17.25" customHeight="1" x14ac:dyDescent="0.3">
      <c r="A119" s="178" t="str">
        <f>명단!E120</f>
        <v>레벨업</v>
      </c>
      <c r="B119" s="178" t="str">
        <f>명단!B120&amp;명단!C120&amp;명단!D120</f>
        <v>남복40대C</v>
      </c>
      <c r="C119" s="178" t="str">
        <f>명단!E120&amp;명단!B120</f>
        <v>레벨업남복</v>
      </c>
      <c r="D119" s="178" t="str">
        <f>명단!E120&amp;명단!C120</f>
        <v>레벨업40대</v>
      </c>
      <c r="E119" s="178" t="str">
        <f>명단!E120&amp;명단!D120</f>
        <v>레벨업C</v>
      </c>
      <c r="F119" s="178" t="str">
        <f>명단!E120&amp;명단!G120</f>
        <v>레벨업남 95</v>
      </c>
      <c r="G119" s="178" t="str">
        <f>명단!E120&amp;명단!I120</f>
        <v>레벨업남105</v>
      </c>
    </row>
    <row r="120" spans="1:7" ht="17.25" customHeight="1" x14ac:dyDescent="0.3">
      <c r="A120" s="178" t="str">
        <f>명단!E121</f>
        <v>배즐사</v>
      </c>
      <c r="B120" s="178" t="str">
        <f>명단!B121&amp;명단!C121&amp;명단!D121</f>
        <v>남복40대C</v>
      </c>
      <c r="C120" s="178" t="str">
        <f>명단!E121&amp;명단!B121</f>
        <v>배즐사남복</v>
      </c>
      <c r="D120" s="178" t="str">
        <f>명단!E121&amp;명단!C121</f>
        <v>배즐사40대</v>
      </c>
      <c r="E120" s="178" t="str">
        <f>명단!E121&amp;명단!D121</f>
        <v>배즐사C</v>
      </c>
      <c r="F120" s="178" t="str">
        <f>명단!E121&amp;명단!G121</f>
        <v>배즐사남100</v>
      </c>
      <c r="G120" s="178" t="str">
        <f>명단!E121&amp;명단!I121</f>
        <v>배즐사남110</v>
      </c>
    </row>
    <row r="121" spans="1:7" ht="17.25" customHeight="1" x14ac:dyDescent="0.3">
      <c r="A121" s="178" t="str">
        <f>명단!E122</f>
        <v>배즐사</v>
      </c>
      <c r="B121" s="178" t="str">
        <f>명단!B122&amp;명단!C122&amp;명단!D122</f>
        <v>남복40대C</v>
      </c>
      <c r="C121" s="178" t="str">
        <f>명단!E122&amp;명단!B122</f>
        <v>배즐사남복</v>
      </c>
      <c r="D121" s="178" t="str">
        <f>명단!E122&amp;명단!C122</f>
        <v>배즐사40대</v>
      </c>
      <c r="E121" s="178" t="str">
        <f>명단!E122&amp;명단!D122</f>
        <v>배즐사C</v>
      </c>
      <c r="F121" s="178" t="str">
        <f>명단!E122&amp;명단!G122</f>
        <v>배즐사남105</v>
      </c>
      <c r="G121" s="178" t="str">
        <f>명단!E122&amp;명단!I122</f>
        <v>배즐사남100</v>
      </c>
    </row>
    <row r="122" spans="1:7" ht="17.25" customHeight="1" x14ac:dyDescent="0.3">
      <c r="A122" s="178" t="str">
        <f>명단!E123</f>
        <v>보라</v>
      </c>
      <c r="B122" s="178" t="str">
        <f>명단!B123&amp;명단!C123&amp;명단!D123</f>
        <v>남복40대C</v>
      </c>
      <c r="C122" s="178" t="str">
        <f>명단!E123&amp;명단!B123</f>
        <v>보라남복</v>
      </c>
      <c r="D122" s="178" t="str">
        <f>명단!E123&amp;명단!C123</f>
        <v>보라40대</v>
      </c>
      <c r="E122" s="178" t="str">
        <f>명단!E123&amp;명단!D123</f>
        <v>보라C</v>
      </c>
      <c r="F122" s="178" t="str">
        <f>명단!E123&amp;명단!G123</f>
        <v>보라남105</v>
      </c>
      <c r="G122" s="178" t="str">
        <f>명단!E123&amp;명단!I123</f>
        <v>보라남 95</v>
      </c>
    </row>
    <row r="123" spans="1:7" ht="17.25" customHeight="1" x14ac:dyDescent="0.3">
      <c r="A123" s="178" t="str">
        <f>명단!E124</f>
        <v>보라</v>
      </c>
      <c r="B123" s="178" t="str">
        <f>명단!B124&amp;명단!C124&amp;명단!D124</f>
        <v>남복40대C</v>
      </c>
      <c r="C123" s="178" t="str">
        <f>명단!E124&amp;명단!B124</f>
        <v>보라남복</v>
      </c>
      <c r="D123" s="178" t="str">
        <f>명단!E124&amp;명단!C124</f>
        <v>보라40대</v>
      </c>
      <c r="E123" s="178" t="str">
        <f>명단!E124&amp;명단!D124</f>
        <v>보라C</v>
      </c>
      <c r="F123" s="178" t="str">
        <f>명단!E124&amp;명단!G124</f>
        <v>보라남105</v>
      </c>
      <c r="G123" s="178" t="str">
        <f>명단!E124&amp;명단!I124</f>
        <v>보라남100</v>
      </c>
    </row>
    <row r="124" spans="1:7" ht="17.25" customHeight="1" x14ac:dyDescent="0.3">
      <c r="A124" s="178" t="str">
        <f>명단!E125</f>
        <v>에이스</v>
      </c>
      <c r="B124" s="178" t="str">
        <f>명단!B125&amp;명단!C125&amp;명단!D125</f>
        <v>남복40대C</v>
      </c>
      <c r="C124" s="178" t="str">
        <f>명단!E125&amp;명단!B125</f>
        <v>에이스남복</v>
      </c>
      <c r="D124" s="178" t="str">
        <f>명단!E125&amp;명단!C125</f>
        <v>에이스40대</v>
      </c>
      <c r="E124" s="178" t="str">
        <f>명단!E125&amp;명단!D125</f>
        <v>에이스C</v>
      </c>
      <c r="F124" s="178" t="str">
        <f>명단!E125&amp;명단!G125</f>
        <v>에이스남100</v>
      </c>
      <c r="G124" s="178" t="str">
        <f>명단!E125&amp;명단!I125</f>
        <v>에이스남105</v>
      </c>
    </row>
    <row r="125" spans="1:7" ht="17.25" customHeight="1" x14ac:dyDescent="0.3">
      <c r="A125" s="178" t="str">
        <f>명단!E126</f>
        <v>점프</v>
      </c>
      <c r="B125" s="178" t="str">
        <f>명단!B126&amp;명단!C126&amp;명단!D126</f>
        <v>남복40대C</v>
      </c>
      <c r="C125" s="178" t="str">
        <f>명단!E126&amp;명단!B126</f>
        <v>점프남복</v>
      </c>
      <c r="D125" s="178" t="str">
        <f>명단!E126&amp;명단!C126</f>
        <v>점프40대</v>
      </c>
      <c r="E125" s="178" t="str">
        <f>명단!E126&amp;명단!D126</f>
        <v>점프C</v>
      </c>
      <c r="F125" s="178" t="str">
        <f>명단!E126&amp;명단!G126</f>
        <v>점프남100</v>
      </c>
      <c r="G125" s="178" t="str">
        <f>명단!E126&amp;명단!I126</f>
        <v>점프남100</v>
      </c>
    </row>
    <row r="126" spans="1:7" ht="17.25" customHeight="1" x14ac:dyDescent="0.3">
      <c r="A126" s="178" t="str">
        <f>명단!E127</f>
        <v>중앙</v>
      </c>
      <c r="B126" s="178" t="str">
        <f>명단!B127&amp;명단!C127&amp;명단!D127</f>
        <v>남복40대C</v>
      </c>
      <c r="C126" s="178" t="str">
        <f>명단!E127&amp;명단!B127</f>
        <v>중앙남복</v>
      </c>
      <c r="D126" s="178" t="str">
        <f>명단!E127&amp;명단!C127</f>
        <v>중앙40대</v>
      </c>
      <c r="E126" s="178" t="str">
        <f>명단!E127&amp;명단!D127</f>
        <v>중앙C</v>
      </c>
      <c r="F126" s="178" t="str">
        <f>명단!E127&amp;명단!G127</f>
        <v>중앙남105</v>
      </c>
      <c r="G126" s="178" t="str">
        <f>명단!E127&amp;명단!I127</f>
        <v>중앙남 95</v>
      </c>
    </row>
    <row r="127" spans="1:7" ht="17.25" customHeight="1" x14ac:dyDescent="0.3">
      <c r="A127" s="178" t="str">
        <f>명단!E128</f>
        <v>지인</v>
      </c>
      <c r="B127" s="178" t="str">
        <f>명단!B128&amp;명단!C128&amp;명단!D128</f>
        <v>남복40대C</v>
      </c>
      <c r="C127" s="178" t="str">
        <f>명단!E128&amp;명단!B128</f>
        <v>지인남복</v>
      </c>
      <c r="D127" s="178" t="str">
        <f>명단!E128&amp;명단!C128</f>
        <v>지인40대</v>
      </c>
      <c r="E127" s="178" t="str">
        <f>명단!E128&amp;명단!D128</f>
        <v>지인C</v>
      </c>
      <c r="F127" s="178" t="str">
        <f>명단!E128&amp;명단!G128</f>
        <v>지인남 95</v>
      </c>
      <c r="G127" s="178" t="str">
        <f>명단!E128&amp;명단!I128</f>
        <v>지인남100</v>
      </c>
    </row>
    <row r="128" spans="1:7" ht="17.25" customHeight="1" x14ac:dyDescent="0.3">
      <c r="A128" s="178" t="str">
        <f>명단!E129</f>
        <v>포곡</v>
      </c>
      <c r="B128" s="178" t="str">
        <f>명단!B129&amp;명단!C129&amp;명단!D129</f>
        <v>남복40대C</v>
      </c>
      <c r="C128" s="178" t="str">
        <f>명단!E129&amp;명단!B129</f>
        <v>포곡남복</v>
      </c>
      <c r="D128" s="178" t="str">
        <f>명단!E129&amp;명단!C129</f>
        <v>포곡40대</v>
      </c>
      <c r="E128" s="178" t="str">
        <f>명단!E129&amp;명단!D129</f>
        <v>포곡C</v>
      </c>
      <c r="F128" s="178" t="str">
        <f>명단!E129&amp;명단!G129</f>
        <v>포곡남100</v>
      </c>
      <c r="G128" s="178" t="str">
        <f>명단!E129&amp;명단!I129</f>
        <v>포곡남100</v>
      </c>
    </row>
    <row r="129" spans="1:7" ht="17.25" customHeight="1" x14ac:dyDescent="0.3">
      <c r="A129" s="178" t="str">
        <f>명단!E130</f>
        <v>포곡</v>
      </c>
      <c r="B129" s="178" t="str">
        <f>명단!B130&amp;명단!C130&amp;명단!D130</f>
        <v>남복40대C</v>
      </c>
      <c r="C129" s="178" t="str">
        <f>명단!E130&amp;명단!B130</f>
        <v>포곡남복</v>
      </c>
      <c r="D129" s="178" t="str">
        <f>명단!E130&amp;명단!C130</f>
        <v>포곡40대</v>
      </c>
      <c r="E129" s="178" t="str">
        <f>명단!E130&amp;명단!D130</f>
        <v>포곡C</v>
      </c>
      <c r="F129" s="178" t="str">
        <f>명단!E130&amp;명단!G130</f>
        <v>포곡남100</v>
      </c>
      <c r="G129" s="178" t="str">
        <f>명단!E130&amp;명단!I130</f>
        <v>포곡남105</v>
      </c>
    </row>
    <row r="130" spans="1:7" ht="17.25" customHeight="1" x14ac:dyDescent="0.3">
      <c r="A130" s="178" t="str">
        <f>명단!E131</f>
        <v>RMB</v>
      </c>
      <c r="B130" s="178" t="str">
        <f>명단!B131&amp;명단!C131&amp;명단!D131</f>
        <v>남복40대D</v>
      </c>
      <c r="C130" s="178" t="str">
        <f>명단!E131&amp;명단!B131</f>
        <v>RMB남복</v>
      </c>
      <c r="D130" s="178" t="str">
        <f>명단!E131&amp;명단!C131</f>
        <v>RMB40대</v>
      </c>
      <c r="E130" s="178" t="str">
        <f>명단!E131&amp;명단!D131</f>
        <v>RMBD</v>
      </c>
      <c r="F130" s="178" t="str">
        <f>명단!E131&amp;명단!G131</f>
        <v>RMB남110</v>
      </c>
      <c r="G130" s="178" t="str">
        <f>명단!E131&amp;명단!I131</f>
        <v>RMB남 95</v>
      </c>
    </row>
    <row r="131" spans="1:7" ht="17.25" customHeight="1" x14ac:dyDescent="0.3">
      <c r="A131" s="178" t="str">
        <f>명단!E132</f>
        <v>RMB</v>
      </c>
      <c r="B131" s="178" t="str">
        <f>명단!B132&amp;명단!C132&amp;명단!D132</f>
        <v>남복40대D</v>
      </c>
      <c r="C131" s="178" t="str">
        <f>명단!E132&amp;명단!B132</f>
        <v>RMB남복</v>
      </c>
      <c r="D131" s="178" t="str">
        <f>명단!E132&amp;명단!C132</f>
        <v>RMB40대</v>
      </c>
      <c r="E131" s="178" t="str">
        <f>명단!E132&amp;명단!D132</f>
        <v>RMBD</v>
      </c>
      <c r="F131" s="178" t="str">
        <f>명단!E132&amp;명단!G132</f>
        <v>RMB남105</v>
      </c>
      <c r="G131" s="178" t="str">
        <f>명단!E132&amp;명단!I132</f>
        <v>RMB남 95</v>
      </c>
    </row>
    <row r="132" spans="1:7" ht="17.25" customHeight="1" x14ac:dyDescent="0.3">
      <c r="A132" s="178" t="str">
        <f>명단!E133</f>
        <v>고우</v>
      </c>
      <c r="B132" s="178" t="str">
        <f>명단!B133&amp;명단!C133&amp;명단!D133</f>
        <v>남복40대D</v>
      </c>
      <c r="C132" s="178" t="str">
        <f>명단!E133&amp;명단!B133</f>
        <v>고우남복</v>
      </c>
      <c r="D132" s="178" t="str">
        <f>명단!E133&amp;명단!C133</f>
        <v>고우40대</v>
      </c>
      <c r="E132" s="178" t="str">
        <f>명단!E133&amp;명단!D133</f>
        <v>고우D</v>
      </c>
      <c r="F132" s="178" t="str">
        <f>명단!E133&amp;명단!G133</f>
        <v>고우남100</v>
      </c>
      <c r="G132" s="178" t="str">
        <f>명단!E133&amp;명단!I133</f>
        <v>고우남100</v>
      </c>
    </row>
    <row r="133" spans="1:7" ht="17.25" customHeight="1" x14ac:dyDescent="0.3">
      <c r="A133" s="178" t="str">
        <f>명단!E134</f>
        <v>광교</v>
      </c>
      <c r="B133" s="178" t="str">
        <f>명단!B134&amp;명단!C134&amp;명단!D134</f>
        <v>남복40대D</v>
      </c>
      <c r="C133" s="178" t="str">
        <f>명단!E134&amp;명단!B134</f>
        <v>광교남복</v>
      </c>
      <c r="D133" s="178" t="str">
        <f>명단!E134&amp;명단!C134</f>
        <v>광교40대</v>
      </c>
      <c r="E133" s="178" t="str">
        <f>명단!E134&amp;명단!D134</f>
        <v>광교D</v>
      </c>
      <c r="F133" s="178" t="str">
        <f>명단!E134&amp;명단!G134</f>
        <v>광교남 95</v>
      </c>
      <c r="G133" s="178" t="str">
        <f>명단!E134&amp;명단!I134</f>
        <v>광교남100</v>
      </c>
    </row>
    <row r="134" spans="1:7" ht="17.25" customHeight="1" x14ac:dyDescent="0.3">
      <c r="A134" s="178" t="str">
        <f>명단!E135</f>
        <v>광스턴</v>
      </c>
      <c r="B134" s="178" t="str">
        <f>명단!B135&amp;명단!C135&amp;명단!D135</f>
        <v>남복40대D</v>
      </c>
      <c r="C134" s="178" t="str">
        <f>명단!E135&amp;명단!B135</f>
        <v>광스턴남복</v>
      </c>
      <c r="D134" s="178" t="str">
        <f>명단!E135&amp;명단!C135</f>
        <v>광스턴40대</v>
      </c>
      <c r="E134" s="178" t="str">
        <f>명단!E135&amp;명단!D135</f>
        <v>광스턴D</v>
      </c>
      <c r="F134" s="178" t="str">
        <f>명단!E135&amp;명단!G135</f>
        <v>광스턴남100</v>
      </c>
      <c r="G134" s="178" t="str">
        <f>명단!E135&amp;명단!I135</f>
        <v>광스턴남100</v>
      </c>
    </row>
    <row r="135" spans="1:7" ht="17.25" customHeight="1" x14ac:dyDescent="0.3">
      <c r="A135" s="178" t="str">
        <f>명단!E136</f>
        <v>광주한마</v>
      </c>
      <c r="B135" s="178" t="str">
        <f>명단!B136&amp;명단!C136&amp;명단!D136</f>
        <v>남복40대D</v>
      </c>
      <c r="C135" s="178" t="str">
        <f>명단!E136&amp;명단!B136</f>
        <v>광주한마남복</v>
      </c>
      <c r="D135" s="178" t="str">
        <f>명단!E136&amp;명단!C136</f>
        <v>광주한마40대</v>
      </c>
      <c r="E135" s="178" t="str">
        <f>명단!E136&amp;명단!D136</f>
        <v>광주한마D</v>
      </c>
      <c r="F135" s="178" t="str">
        <f>명단!E136&amp;명단!G136</f>
        <v>광주한마남 95</v>
      </c>
      <c r="G135" s="178" t="str">
        <f>명단!E136&amp;명단!I136</f>
        <v>광주한마남100</v>
      </c>
    </row>
    <row r="136" spans="1:7" ht="17.25" customHeight="1" x14ac:dyDescent="0.3">
      <c r="A136" s="178" t="str">
        <f>명단!E137</f>
        <v>나래울</v>
      </c>
      <c r="B136" s="178" t="str">
        <f>명단!B137&amp;명단!C137&amp;명단!D137</f>
        <v>남복40대D</v>
      </c>
      <c r="C136" s="178" t="str">
        <f>명단!E137&amp;명단!B137</f>
        <v>나래울남복</v>
      </c>
      <c r="D136" s="178" t="str">
        <f>명단!E137&amp;명단!C137</f>
        <v>나래울40대</v>
      </c>
      <c r="E136" s="178" t="str">
        <f>명단!E137&amp;명단!D137</f>
        <v>나래울D</v>
      </c>
      <c r="F136" s="178" t="str">
        <f>명단!E137&amp;명단!G137</f>
        <v>나래울남100</v>
      </c>
      <c r="G136" s="178" t="str">
        <f>명단!E137&amp;명단!I137</f>
        <v>나래울남100</v>
      </c>
    </row>
    <row r="137" spans="1:7" ht="17.25" customHeight="1" x14ac:dyDescent="0.3">
      <c r="A137" s="178" t="str">
        <f>명단!E138</f>
        <v>늘푸른</v>
      </c>
      <c r="B137" s="178" t="str">
        <f>명단!B138&amp;명단!C138&amp;명단!D138</f>
        <v>남복40대D</v>
      </c>
      <c r="C137" s="178" t="str">
        <f>명단!E138&amp;명단!B138</f>
        <v>늘푸른남복</v>
      </c>
      <c r="D137" s="178" t="str">
        <f>명단!E138&amp;명단!C138</f>
        <v>늘푸른40대</v>
      </c>
      <c r="E137" s="178" t="str">
        <f>명단!E138&amp;명단!D138</f>
        <v>늘푸른D</v>
      </c>
      <c r="F137" s="178" t="str">
        <f>명단!E138&amp;명단!G138</f>
        <v>늘푸른남100</v>
      </c>
      <c r="G137" s="178" t="str">
        <f>명단!E138&amp;명단!I138</f>
        <v>늘푸른남110</v>
      </c>
    </row>
    <row r="138" spans="1:7" ht="17.25" customHeight="1" x14ac:dyDescent="0.3">
      <c r="A138" s="178" t="str">
        <f>명단!E139</f>
        <v>동백</v>
      </c>
      <c r="B138" s="178" t="str">
        <f>명단!B139&amp;명단!C139&amp;명단!D139</f>
        <v>남복40대D</v>
      </c>
      <c r="C138" s="178" t="str">
        <f>명단!E139&amp;명단!B139</f>
        <v>동백남복</v>
      </c>
      <c r="D138" s="178" t="str">
        <f>명단!E139&amp;명단!C139</f>
        <v>동백40대</v>
      </c>
      <c r="E138" s="178" t="str">
        <f>명단!E139&amp;명단!D139</f>
        <v>동백D</v>
      </c>
      <c r="F138" s="178" t="str">
        <f>명단!E139&amp;명단!G139</f>
        <v>동백남100</v>
      </c>
      <c r="G138" s="178" t="str">
        <f>명단!E139&amp;명단!I139</f>
        <v>동백남100</v>
      </c>
    </row>
    <row r="139" spans="1:7" ht="17.25" customHeight="1" x14ac:dyDescent="0.3">
      <c r="A139" s="178" t="str">
        <f>명단!E140</f>
        <v>동백</v>
      </c>
      <c r="B139" s="178" t="str">
        <f>명단!B140&amp;명단!C140&amp;명단!D140</f>
        <v>남복40대D</v>
      </c>
      <c r="C139" s="178" t="str">
        <f>명단!E140&amp;명단!B140</f>
        <v>동백남복</v>
      </c>
      <c r="D139" s="178" t="str">
        <f>명단!E140&amp;명단!C140</f>
        <v>동백40대</v>
      </c>
      <c r="E139" s="178" t="str">
        <f>명단!E140&amp;명단!D140</f>
        <v>동백D</v>
      </c>
      <c r="F139" s="178" t="str">
        <f>명단!E140&amp;명단!G140</f>
        <v>동백남100</v>
      </c>
      <c r="G139" s="178" t="str">
        <f>명단!E140&amp;명단!I140</f>
        <v>동백남100</v>
      </c>
    </row>
    <row r="140" spans="1:7" ht="17.25" customHeight="1" x14ac:dyDescent="0.3">
      <c r="A140" s="178" t="str">
        <f>명단!E141</f>
        <v>동백</v>
      </c>
      <c r="B140" s="178" t="str">
        <f>명단!B141&amp;명단!C141&amp;명단!D141</f>
        <v>남복40대D</v>
      </c>
      <c r="C140" s="178" t="str">
        <f>명단!E141&amp;명단!B141</f>
        <v>동백남복</v>
      </c>
      <c r="D140" s="178" t="str">
        <f>명단!E141&amp;명단!C141</f>
        <v>동백40대</v>
      </c>
      <c r="E140" s="178" t="str">
        <f>명단!E141&amp;명단!D141</f>
        <v>동백D</v>
      </c>
      <c r="F140" s="178" t="str">
        <f>명단!E141&amp;명단!G141</f>
        <v>동백여 85</v>
      </c>
      <c r="G140" s="178" t="str">
        <f>명단!E141&amp;명단!I141</f>
        <v>동백남100</v>
      </c>
    </row>
    <row r="141" spans="1:7" ht="17.25" customHeight="1" x14ac:dyDescent="0.3">
      <c r="A141" s="178" t="str">
        <f>명단!E142</f>
        <v>모현</v>
      </c>
      <c r="B141" s="178" t="str">
        <f>명단!B142&amp;명단!C142&amp;명단!D142</f>
        <v>남복40대D</v>
      </c>
      <c r="C141" s="178" t="str">
        <f>명단!E142&amp;명단!B142</f>
        <v>모현남복</v>
      </c>
      <c r="D141" s="178" t="str">
        <f>명단!E142&amp;명단!C142</f>
        <v>모현40대</v>
      </c>
      <c r="E141" s="178" t="str">
        <f>명단!E142&amp;명단!D142</f>
        <v>모현D</v>
      </c>
      <c r="F141" s="178" t="str">
        <f>명단!E142&amp;명단!G142</f>
        <v>모현남 95</v>
      </c>
      <c r="G141" s="178" t="str">
        <f>명단!E142&amp;명단!I142</f>
        <v>모현남100</v>
      </c>
    </row>
    <row r="142" spans="1:7" ht="17.25" customHeight="1" x14ac:dyDescent="0.3">
      <c r="A142" s="178" t="str">
        <f>명단!E143</f>
        <v>배즐사</v>
      </c>
      <c r="B142" s="178" t="str">
        <f>명단!B143&amp;명단!C143&amp;명단!D143</f>
        <v>남복40대D</v>
      </c>
      <c r="C142" s="178" t="str">
        <f>명단!E143&amp;명단!B143</f>
        <v>배즐사남복</v>
      </c>
      <c r="D142" s="178" t="str">
        <f>명단!E143&amp;명단!C143</f>
        <v>배즐사40대</v>
      </c>
      <c r="E142" s="178" t="str">
        <f>명단!E143&amp;명단!D143</f>
        <v>배즐사D</v>
      </c>
      <c r="F142" s="178" t="str">
        <f>명단!E143&amp;명단!G143</f>
        <v>배즐사남 95</v>
      </c>
      <c r="G142" s="178" t="str">
        <f>명단!E143&amp;명단!I143</f>
        <v>배즐사남 95</v>
      </c>
    </row>
    <row r="143" spans="1:7" ht="17.25" customHeight="1" x14ac:dyDescent="0.3">
      <c r="A143" s="178" t="str">
        <f>명단!E144</f>
        <v>배즐사</v>
      </c>
      <c r="B143" s="178" t="str">
        <f>명단!B144&amp;명단!C144&amp;명단!D144</f>
        <v>남복40대D</v>
      </c>
      <c r="C143" s="178" t="str">
        <f>명단!E144&amp;명단!B144</f>
        <v>배즐사남복</v>
      </c>
      <c r="D143" s="178" t="str">
        <f>명단!E144&amp;명단!C144</f>
        <v>배즐사40대</v>
      </c>
      <c r="E143" s="178" t="str">
        <f>명단!E144&amp;명단!D144</f>
        <v>배즐사D</v>
      </c>
      <c r="F143" s="178" t="str">
        <f>명단!E144&amp;명단!G144</f>
        <v>배즐사남100</v>
      </c>
      <c r="G143" s="178" t="str">
        <f>명단!E144&amp;명단!I144</f>
        <v>배즐사남 95</v>
      </c>
    </row>
    <row r="144" spans="1:7" ht="17.25" customHeight="1" x14ac:dyDescent="0.3">
      <c r="A144" s="178" t="str">
        <f>명단!E145</f>
        <v>배즐사</v>
      </c>
      <c r="B144" s="178" t="str">
        <f>명단!B145&amp;명단!C145&amp;명단!D145</f>
        <v>남복40대D</v>
      </c>
      <c r="C144" s="178" t="str">
        <f>명단!E145&amp;명단!B145</f>
        <v>배즐사남복</v>
      </c>
      <c r="D144" s="178" t="str">
        <f>명단!E145&amp;명단!C145</f>
        <v>배즐사40대</v>
      </c>
      <c r="E144" s="178" t="str">
        <f>명단!E145&amp;명단!D145</f>
        <v>배즐사D</v>
      </c>
      <c r="F144" s="178" t="str">
        <f>명단!E145&amp;명단!G145</f>
        <v>배즐사남105</v>
      </c>
      <c r="G144" s="178" t="str">
        <f>명단!E145&amp;명단!I145</f>
        <v>배즐사남 95</v>
      </c>
    </row>
    <row r="145" spans="1:7" ht="17.25" customHeight="1" x14ac:dyDescent="0.3">
      <c r="A145" s="178" t="str">
        <f>명단!E146</f>
        <v>배즐사</v>
      </c>
      <c r="B145" s="178" t="str">
        <f>명단!B146&amp;명단!C146&amp;명단!D146</f>
        <v>남복40대D</v>
      </c>
      <c r="C145" s="178" t="str">
        <f>명단!E146&amp;명단!B146</f>
        <v>배즐사남복</v>
      </c>
      <c r="D145" s="178" t="str">
        <f>명단!E146&amp;명단!C146</f>
        <v>배즐사40대</v>
      </c>
      <c r="E145" s="178" t="str">
        <f>명단!E146&amp;명단!D146</f>
        <v>배즐사D</v>
      </c>
      <c r="F145" s="178" t="str">
        <f>명단!E146&amp;명단!G146</f>
        <v>배즐사남100</v>
      </c>
      <c r="G145" s="178" t="str">
        <f>명단!E146&amp;명단!I146</f>
        <v>배즐사남 95</v>
      </c>
    </row>
    <row r="146" spans="1:7" ht="17.25" customHeight="1" x14ac:dyDescent="0.3">
      <c r="A146" s="178" t="str">
        <f>명단!E147</f>
        <v>배즐사</v>
      </c>
      <c r="B146" s="178" t="str">
        <f>명단!B147&amp;명단!C147&amp;명단!D147</f>
        <v>남복40대D</v>
      </c>
      <c r="C146" s="178" t="str">
        <f>명단!E147&amp;명단!B147</f>
        <v>배즐사남복</v>
      </c>
      <c r="D146" s="178" t="str">
        <f>명단!E147&amp;명단!C147</f>
        <v>배즐사40대</v>
      </c>
      <c r="E146" s="178" t="str">
        <f>명단!E147&amp;명단!D147</f>
        <v>배즐사D</v>
      </c>
      <c r="F146" s="178" t="str">
        <f>명단!E147&amp;명단!G147</f>
        <v>배즐사남105</v>
      </c>
      <c r="G146" s="178" t="str">
        <f>명단!E147&amp;명단!I147</f>
        <v>배즐사남105</v>
      </c>
    </row>
    <row r="147" spans="1:7" ht="17.25" customHeight="1" x14ac:dyDescent="0.3">
      <c r="A147" s="178" t="str">
        <f>명단!E148</f>
        <v>보라</v>
      </c>
      <c r="B147" s="178" t="str">
        <f>명단!B148&amp;명단!C148&amp;명단!D148</f>
        <v>남복40대D</v>
      </c>
      <c r="C147" s="178" t="str">
        <f>명단!E148&amp;명단!B148</f>
        <v>보라남복</v>
      </c>
      <c r="D147" s="178" t="str">
        <f>명단!E148&amp;명단!C148</f>
        <v>보라40대</v>
      </c>
      <c r="E147" s="178" t="str">
        <f>명단!E148&amp;명단!D148</f>
        <v>보라D</v>
      </c>
      <c r="F147" s="178" t="str">
        <f>명단!E148&amp;명단!G148</f>
        <v>보라남105</v>
      </c>
      <c r="G147" s="178" t="str">
        <f>명단!E148&amp;명단!I148</f>
        <v>보라남110</v>
      </c>
    </row>
    <row r="148" spans="1:7" ht="17.25" customHeight="1" x14ac:dyDescent="0.3">
      <c r="A148" s="178" t="str">
        <f>명단!E149</f>
        <v>보라</v>
      </c>
      <c r="B148" s="178" t="str">
        <f>명단!B149&amp;명단!C149&amp;명단!D149</f>
        <v>남복40대D</v>
      </c>
      <c r="C148" s="178" t="str">
        <f>명단!E149&amp;명단!B149</f>
        <v>보라남복</v>
      </c>
      <c r="D148" s="178" t="str">
        <f>명단!E149&amp;명단!C149</f>
        <v>보라40대</v>
      </c>
      <c r="E148" s="178" t="str">
        <f>명단!E149&amp;명단!D149</f>
        <v>보라D</v>
      </c>
      <c r="F148" s="178" t="str">
        <f>명단!E149&amp;명단!G149</f>
        <v>보라남 95</v>
      </c>
      <c r="G148" s="178" t="str">
        <f>명단!E149&amp;명단!I149</f>
        <v>보라남100</v>
      </c>
    </row>
    <row r="149" spans="1:7" ht="17.25" customHeight="1" x14ac:dyDescent="0.3">
      <c r="A149" s="178" t="str">
        <f>명단!E150</f>
        <v>보라</v>
      </c>
      <c r="B149" s="178" t="str">
        <f>명단!B150&amp;명단!C150&amp;명단!D150</f>
        <v>남복40대D</v>
      </c>
      <c r="C149" s="178" t="str">
        <f>명단!E150&amp;명단!B150</f>
        <v>보라남복</v>
      </c>
      <c r="D149" s="178" t="str">
        <f>명단!E150&amp;명단!C150</f>
        <v>보라40대</v>
      </c>
      <c r="E149" s="178" t="str">
        <f>명단!E150&amp;명단!D150</f>
        <v>보라D</v>
      </c>
      <c r="F149" s="178" t="str">
        <f>명단!E150&amp;명단!G150</f>
        <v>보라남105</v>
      </c>
      <c r="G149" s="178" t="str">
        <f>명단!E150&amp;명단!I150</f>
        <v>보라남105</v>
      </c>
    </row>
    <row r="150" spans="1:7" ht="17.25" customHeight="1" x14ac:dyDescent="0.3">
      <c r="A150" s="178" t="str">
        <f>명단!E151</f>
        <v>북내</v>
      </c>
      <c r="B150" s="178" t="str">
        <f>명단!B151&amp;명단!C151&amp;명단!D151</f>
        <v>남복40대D</v>
      </c>
      <c r="C150" s="178" t="str">
        <f>명단!E151&amp;명단!B151</f>
        <v>북내남복</v>
      </c>
      <c r="D150" s="178" t="str">
        <f>명단!E151&amp;명단!C151</f>
        <v>북내40대</v>
      </c>
      <c r="E150" s="178" t="str">
        <f>명단!E151&amp;명단!D151</f>
        <v>북내D</v>
      </c>
      <c r="F150" s="178" t="str">
        <f>명단!E151&amp;명단!G151</f>
        <v>북내남100</v>
      </c>
      <c r="G150" s="178" t="str">
        <f>명단!E151&amp;명단!I151</f>
        <v>북내남100</v>
      </c>
    </row>
    <row r="151" spans="1:7" ht="17.25" customHeight="1" x14ac:dyDescent="0.3">
      <c r="A151" s="178" t="str">
        <f>명단!E152</f>
        <v>상미</v>
      </c>
      <c r="B151" s="178" t="str">
        <f>명단!B152&amp;명단!C152&amp;명단!D152</f>
        <v>남복40대D</v>
      </c>
      <c r="C151" s="178" t="str">
        <f>명단!E152&amp;명단!B152</f>
        <v>상미남복</v>
      </c>
      <c r="D151" s="178" t="str">
        <f>명단!E152&amp;명단!C152</f>
        <v>상미40대</v>
      </c>
      <c r="E151" s="178" t="str">
        <f>명단!E152&amp;명단!D152</f>
        <v>상미D</v>
      </c>
      <c r="F151" s="178" t="str">
        <f>명단!E152&amp;명단!G152</f>
        <v>상미남110</v>
      </c>
      <c r="G151" s="178" t="str">
        <f>명단!E152&amp;명단!I152</f>
        <v>상미남105</v>
      </c>
    </row>
    <row r="152" spans="1:7" ht="17.25" customHeight="1" x14ac:dyDescent="0.3">
      <c r="A152" s="178" t="str">
        <f>명단!E153</f>
        <v>송담</v>
      </c>
      <c r="B152" s="178" t="str">
        <f>명단!B153&amp;명단!C153&amp;명단!D153</f>
        <v>남복40대D</v>
      </c>
      <c r="C152" s="178" t="str">
        <f>명단!E153&amp;명단!B153</f>
        <v>송담남복</v>
      </c>
      <c r="D152" s="178" t="str">
        <f>명단!E153&amp;명단!C153</f>
        <v>송담40대</v>
      </c>
      <c r="E152" s="178" t="str">
        <f>명단!E153&amp;명단!D153</f>
        <v>송담D</v>
      </c>
      <c r="F152" s="178" t="str">
        <f>명단!E153&amp;명단!G153</f>
        <v>송담남105</v>
      </c>
      <c r="G152" s="178" t="str">
        <f>명단!E153&amp;명단!I153</f>
        <v>송담남 95</v>
      </c>
    </row>
    <row r="153" spans="1:7" ht="17.25" customHeight="1" x14ac:dyDescent="0.3">
      <c r="A153" s="178" t="str">
        <f>명단!E154</f>
        <v>송전</v>
      </c>
      <c r="B153" s="178" t="str">
        <f>명단!B154&amp;명단!C154&amp;명단!D154</f>
        <v>남복40대D</v>
      </c>
      <c r="C153" s="178" t="str">
        <f>명단!E154&amp;명단!B154</f>
        <v>송전남복</v>
      </c>
      <c r="D153" s="178" t="str">
        <f>명단!E154&amp;명단!C154</f>
        <v>송전40대</v>
      </c>
      <c r="E153" s="178" t="str">
        <f>명단!E154&amp;명단!D154</f>
        <v>송전D</v>
      </c>
      <c r="F153" s="178" t="str">
        <f>명단!E154&amp;명단!G154</f>
        <v>송전남100</v>
      </c>
      <c r="G153" s="178" t="str">
        <f>명단!E154&amp;명단!I154</f>
        <v>송전남100</v>
      </c>
    </row>
    <row r="154" spans="1:7" ht="17.25" customHeight="1" x14ac:dyDescent="0.3">
      <c r="A154" s="178" t="str">
        <f>명단!E155</f>
        <v>신동백</v>
      </c>
      <c r="B154" s="178" t="str">
        <f>명단!B155&amp;명단!C155&amp;명단!D155</f>
        <v>남복40대D</v>
      </c>
      <c r="C154" s="178" t="str">
        <f>명단!E155&amp;명단!B155</f>
        <v>신동백남복</v>
      </c>
      <c r="D154" s="178" t="str">
        <f>명단!E155&amp;명단!C155</f>
        <v>신동백40대</v>
      </c>
      <c r="E154" s="178" t="str">
        <f>명단!E155&amp;명단!D155</f>
        <v>신동백D</v>
      </c>
      <c r="F154" s="178" t="str">
        <f>명단!E155&amp;명단!G155</f>
        <v>신동백남100</v>
      </c>
      <c r="G154" s="178" t="str">
        <f>명단!E155&amp;명단!I155</f>
        <v>신동백남100</v>
      </c>
    </row>
    <row r="155" spans="1:7" ht="17.25" customHeight="1" x14ac:dyDescent="0.3">
      <c r="A155" s="178" t="str">
        <f>명단!E156</f>
        <v>신동백</v>
      </c>
      <c r="B155" s="178" t="str">
        <f>명단!B156&amp;명단!C156&amp;명단!D156</f>
        <v>남복40대D</v>
      </c>
      <c r="C155" s="178" t="str">
        <f>명단!E156&amp;명단!B156</f>
        <v>신동백남복</v>
      </c>
      <c r="D155" s="178" t="str">
        <f>명단!E156&amp;명단!C156</f>
        <v>신동백40대</v>
      </c>
      <c r="E155" s="178" t="str">
        <f>명단!E156&amp;명단!D156</f>
        <v>신동백D</v>
      </c>
      <c r="F155" s="178" t="str">
        <f>명단!E156&amp;명단!G156</f>
        <v>신동백남 95</v>
      </c>
      <c r="G155" s="178" t="str">
        <f>명단!E156&amp;명단!I156</f>
        <v>신동백남 95</v>
      </c>
    </row>
    <row r="156" spans="1:7" ht="17.25" customHeight="1" x14ac:dyDescent="0.3">
      <c r="A156" s="178" t="str">
        <f>명단!E157</f>
        <v>아미</v>
      </c>
      <c r="B156" s="178" t="str">
        <f>명단!B157&amp;명단!C157&amp;명단!D157</f>
        <v>남복40대D</v>
      </c>
      <c r="C156" s="178" t="str">
        <f>명단!E157&amp;명단!B157</f>
        <v>아미남복</v>
      </c>
      <c r="D156" s="178" t="str">
        <f>명단!E157&amp;명단!C157</f>
        <v>아미40대</v>
      </c>
      <c r="E156" s="178" t="str">
        <f>명단!E157&amp;명단!D157</f>
        <v>아미D</v>
      </c>
      <c r="F156" s="178" t="str">
        <f>명단!E157&amp;명단!G157</f>
        <v>아미남100</v>
      </c>
      <c r="G156" s="178" t="str">
        <f>명단!E157&amp;명단!I157</f>
        <v>아미남 95</v>
      </c>
    </row>
    <row r="157" spans="1:7" ht="17.25" customHeight="1" x14ac:dyDescent="0.3">
      <c r="A157" s="178" t="str">
        <f>명단!E158</f>
        <v>아미</v>
      </c>
      <c r="B157" s="178" t="str">
        <f>명단!B158&amp;명단!C158&amp;명단!D158</f>
        <v>남복40대D</v>
      </c>
      <c r="C157" s="178" t="str">
        <f>명단!E158&amp;명단!B158</f>
        <v>아미남복</v>
      </c>
      <c r="D157" s="178" t="str">
        <f>명단!E158&amp;명단!C158</f>
        <v>아미40대</v>
      </c>
      <c r="E157" s="178" t="str">
        <f>명단!E158&amp;명단!D158</f>
        <v>아미D</v>
      </c>
      <c r="F157" s="178" t="str">
        <f>명단!E158&amp;명단!G158</f>
        <v>아미남100</v>
      </c>
      <c r="G157" s="178" t="str">
        <f>명단!E158&amp;명단!I158</f>
        <v>아미남 95</v>
      </c>
    </row>
    <row r="158" spans="1:7" ht="17.25" customHeight="1" x14ac:dyDescent="0.3">
      <c r="A158" s="178" t="str">
        <f>명단!E159</f>
        <v>아미</v>
      </c>
      <c r="B158" s="178" t="str">
        <f>명단!B159&amp;명단!C159&amp;명단!D159</f>
        <v>남복40대D</v>
      </c>
      <c r="C158" s="178" t="str">
        <f>명단!E159&amp;명단!B159</f>
        <v>아미남복</v>
      </c>
      <c r="D158" s="178" t="str">
        <f>명단!E159&amp;명단!C159</f>
        <v>아미40대</v>
      </c>
      <c r="E158" s="178" t="str">
        <f>명단!E159&amp;명단!D159</f>
        <v>아미D</v>
      </c>
      <c r="F158" s="178" t="str">
        <f>명단!E159&amp;명단!G159</f>
        <v>아미남100</v>
      </c>
      <c r="G158" s="178" t="str">
        <f>명단!E159&amp;명단!I159</f>
        <v>아미남 95</v>
      </c>
    </row>
    <row r="159" spans="1:7" ht="17.25" customHeight="1" x14ac:dyDescent="0.3">
      <c r="A159" s="178" t="str">
        <f>명단!E160</f>
        <v>오산광성</v>
      </c>
      <c r="B159" s="178" t="str">
        <f>명단!B160&amp;명단!C160&amp;명단!D160</f>
        <v>남복40대D</v>
      </c>
      <c r="C159" s="178" t="str">
        <f>명단!E160&amp;명단!B160</f>
        <v>오산광성남복</v>
      </c>
      <c r="D159" s="178" t="str">
        <f>명단!E160&amp;명단!C160</f>
        <v>오산광성40대</v>
      </c>
      <c r="E159" s="178" t="str">
        <f>명단!E160&amp;명단!D160</f>
        <v>오산광성D</v>
      </c>
      <c r="F159" s="178" t="str">
        <f>명단!E160&amp;명단!G160</f>
        <v>오산광성남 95</v>
      </c>
      <c r="G159" s="178" t="str">
        <f>명단!E160&amp;명단!I160</f>
        <v>오산광성남100</v>
      </c>
    </row>
    <row r="160" spans="1:7" ht="17.25" customHeight="1" x14ac:dyDescent="0.3">
      <c r="A160" s="178" t="str">
        <f>명단!E161</f>
        <v>오산대원</v>
      </c>
      <c r="B160" s="178" t="str">
        <f>명단!B161&amp;명단!C161&amp;명단!D161</f>
        <v>남복40대D</v>
      </c>
      <c r="C160" s="178" t="str">
        <f>명단!E161&amp;명단!B161</f>
        <v>오산대원남복</v>
      </c>
      <c r="D160" s="178" t="str">
        <f>명단!E161&amp;명단!C161</f>
        <v>오산대원40대</v>
      </c>
      <c r="E160" s="178" t="str">
        <f>명단!E161&amp;명단!D161</f>
        <v>오산대원D</v>
      </c>
      <c r="F160" s="178" t="str">
        <f>명단!E161&amp;명단!G161</f>
        <v>오산대원남105</v>
      </c>
      <c r="G160" s="178" t="str">
        <f>명단!E161&amp;명단!I161</f>
        <v>오산대원남100</v>
      </c>
    </row>
    <row r="161" spans="1:7" ht="17.25" customHeight="1" x14ac:dyDescent="0.3">
      <c r="A161" s="178" t="str">
        <f>명단!E162</f>
        <v>오산센터</v>
      </c>
      <c r="B161" s="178" t="str">
        <f>명단!B162&amp;명단!C162&amp;명단!D162</f>
        <v>남복40대D</v>
      </c>
      <c r="C161" s="178" t="str">
        <f>명단!E162&amp;명단!B162</f>
        <v>오산센터남복</v>
      </c>
      <c r="D161" s="178" t="str">
        <f>명단!E162&amp;명단!C162</f>
        <v>오산센터40대</v>
      </c>
      <c r="E161" s="178" t="str">
        <f>명단!E162&amp;명단!D162</f>
        <v>오산센터D</v>
      </c>
      <c r="F161" s="178" t="str">
        <f>명단!E162&amp;명단!G162</f>
        <v>오산센터남105</v>
      </c>
      <c r="G161" s="178" t="str">
        <f>명단!E162&amp;명단!I162</f>
        <v>오산센터남100</v>
      </c>
    </row>
    <row r="162" spans="1:7" ht="17.25" customHeight="1" x14ac:dyDescent="0.3">
      <c r="A162" s="178" t="str">
        <f>명단!E163</f>
        <v>오산센터</v>
      </c>
      <c r="B162" s="178" t="str">
        <f>명단!B163&amp;명단!C163&amp;명단!D163</f>
        <v>남복40대D</v>
      </c>
      <c r="C162" s="178" t="str">
        <f>명단!E163&amp;명단!B163</f>
        <v>오산센터남복</v>
      </c>
      <c r="D162" s="178" t="str">
        <f>명단!E163&amp;명단!C163</f>
        <v>오산센터40대</v>
      </c>
      <c r="E162" s="178" t="str">
        <f>명단!E163&amp;명단!D163</f>
        <v>오산센터D</v>
      </c>
      <c r="F162" s="178" t="str">
        <f>명단!E163&amp;명단!G163</f>
        <v>오산센터남 95</v>
      </c>
      <c r="G162" s="178" t="str">
        <f>명단!E163&amp;명단!I163</f>
        <v>오산센터남 95</v>
      </c>
    </row>
    <row r="163" spans="1:7" ht="17.25" customHeight="1" x14ac:dyDescent="0.3">
      <c r="A163" s="178" t="str">
        <f>명단!E164</f>
        <v>용인</v>
      </c>
      <c r="B163" s="178" t="str">
        <f>명단!B164&amp;명단!C164&amp;명단!D164</f>
        <v>남복40대D</v>
      </c>
      <c r="C163" s="178" t="str">
        <f>명단!E164&amp;명단!B164</f>
        <v>용인남복</v>
      </c>
      <c r="D163" s="178" t="str">
        <f>명단!E164&amp;명단!C164</f>
        <v>용인40대</v>
      </c>
      <c r="E163" s="178" t="str">
        <f>명단!E164&amp;명단!D164</f>
        <v>용인D</v>
      </c>
      <c r="F163" s="178" t="str">
        <f>명단!E164&amp;명단!G164</f>
        <v>용인남 95</v>
      </c>
      <c r="G163" s="178" t="str">
        <f>명단!E164&amp;명단!I164</f>
        <v>용인남100</v>
      </c>
    </row>
    <row r="164" spans="1:7" ht="17.25" customHeight="1" x14ac:dyDescent="0.3">
      <c r="A164" s="178" t="str">
        <f>명단!E165</f>
        <v>용인ACE</v>
      </c>
      <c r="B164" s="178" t="str">
        <f>명단!B165&amp;명단!C165&amp;명단!D165</f>
        <v>남복40대D</v>
      </c>
      <c r="C164" s="178" t="str">
        <f>명단!E165&amp;명단!B165</f>
        <v>용인ACE남복</v>
      </c>
      <c r="D164" s="178" t="str">
        <f>명단!E165&amp;명단!C165</f>
        <v>용인ACE40대</v>
      </c>
      <c r="E164" s="178" t="str">
        <f>명단!E165&amp;명단!D165</f>
        <v>용인ACED</v>
      </c>
      <c r="F164" s="178" t="str">
        <f>명단!E165&amp;명단!G165</f>
        <v>용인ACE남 95</v>
      </c>
      <c r="G164" s="178" t="str">
        <f>명단!E165&amp;명단!I165</f>
        <v>용인ACE남 95</v>
      </c>
    </row>
    <row r="165" spans="1:7" ht="17.25" customHeight="1" x14ac:dyDescent="0.3">
      <c r="A165" s="178" t="str">
        <f>명단!E166</f>
        <v>용인ACE</v>
      </c>
      <c r="B165" s="178" t="str">
        <f>명단!B166&amp;명단!C166&amp;명단!D166</f>
        <v>남복40대D</v>
      </c>
      <c r="C165" s="178" t="str">
        <f>명단!E166&amp;명단!B166</f>
        <v>용인ACE남복</v>
      </c>
      <c r="D165" s="178" t="str">
        <f>명단!E166&amp;명단!C166</f>
        <v>용인ACE40대</v>
      </c>
      <c r="E165" s="178" t="str">
        <f>명단!E166&amp;명단!D166</f>
        <v>용인ACED</v>
      </c>
      <c r="F165" s="178" t="str">
        <f>명단!E166&amp;명단!G166</f>
        <v>용인ACE남100</v>
      </c>
      <c r="G165" s="178" t="str">
        <f>명단!E166&amp;명단!I166</f>
        <v>용인ACE남100</v>
      </c>
    </row>
    <row r="166" spans="1:7" ht="17.25" customHeight="1" x14ac:dyDescent="0.3">
      <c r="A166" s="178" t="str">
        <f>명단!E167</f>
        <v>용인ACE</v>
      </c>
      <c r="B166" s="178" t="str">
        <f>명단!B167&amp;명단!C167&amp;명단!D167</f>
        <v>남복40대D</v>
      </c>
      <c r="C166" s="178" t="str">
        <f>명단!E167&amp;명단!B167</f>
        <v>용인ACE남복</v>
      </c>
      <c r="D166" s="178" t="str">
        <f>명단!E167&amp;명단!C167</f>
        <v>용인ACE40대</v>
      </c>
      <c r="E166" s="178" t="str">
        <f>명단!E167&amp;명단!D167</f>
        <v>용인ACED</v>
      </c>
      <c r="F166" s="178" t="str">
        <f>명단!E167&amp;명단!G167</f>
        <v>용인ACE남105</v>
      </c>
      <c r="G166" s="178" t="str">
        <f>명단!E167&amp;명단!I167</f>
        <v>용인ACE남100</v>
      </c>
    </row>
    <row r="167" spans="1:7" ht="17.25" customHeight="1" x14ac:dyDescent="0.3">
      <c r="A167" s="178" t="str">
        <f>명단!E168</f>
        <v>용인ACE</v>
      </c>
      <c r="B167" s="178" t="str">
        <f>명단!B168&amp;명단!C168&amp;명단!D168</f>
        <v>남복40대D</v>
      </c>
      <c r="C167" s="178" t="str">
        <f>명단!E168&amp;명단!B168</f>
        <v>용인ACE남복</v>
      </c>
      <c r="D167" s="178" t="str">
        <f>명단!E168&amp;명단!C168</f>
        <v>용인ACE40대</v>
      </c>
      <c r="E167" s="178" t="str">
        <f>명단!E168&amp;명단!D168</f>
        <v>용인ACED</v>
      </c>
      <c r="F167" s="178" t="str">
        <f>명단!E168&amp;명단!G168</f>
        <v>용인ACE남100</v>
      </c>
      <c r="G167" s="178" t="str">
        <f>명단!E168&amp;명단!I168</f>
        <v>용인ACE남 95</v>
      </c>
    </row>
    <row r="168" spans="1:7" ht="17.25" customHeight="1" x14ac:dyDescent="0.3">
      <c r="A168" s="178" t="str">
        <f>명단!E169</f>
        <v>이천아리</v>
      </c>
      <c r="B168" s="178" t="str">
        <f>명단!B169&amp;명단!C169&amp;명단!D169</f>
        <v>남복40대D</v>
      </c>
      <c r="C168" s="178" t="str">
        <f>명단!E169&amp;명단!B169</f>
        <v>이천아리남복</v>
      </c>
      <c r="D168" s="178" t="str">
        <f>명단!E169&amp;명단!C169</f>
        <v>이천아리40대</v>
      </c>
      <c r="E168" s="178" t="str">
        <f>명단!E169&amp;명단!D169</f>
        <v>이천아리D</v>
      </c>
      <c r="F168" s="178" t="str">
        <f>명단!E169&amp;명단!G169</f>
        <v>이천아리남100</v>
      </c>
      <c r="G168" s="178" t="str">
        <f>명단!E169&amp;명단!I169</f>
        <v>이천아리남 95</v>
      </c>
    </row>
    <row r="169" spans="1:7" ht="17.25" customHeight="1" x14ac:dyDescent="0.3">
      <c r="A169" s="178" t="str">
        <f>명단!E170</f>
        <v>정남</v>
      </c>
      <c r="B169" s="178" t="str">
        <f>명단!B170&amp;명단!C170&amp;명단!D170</f>
        <v>남복40대D</v>
      </c>
      <c r="C169" s="178" t="str">
        <f>명단!E170&amp;명단!B170</f>
        <v>정남남복</v>
      </c>
      <c r="D169" s="178" t="str">
        <f>명단!E170&amp;명단!C170</f>
        <v>정남40대</v>
      </c>
      <c r="E169" s="178" t="str">
        <f>명단!E170&amp;명단!D170</f>
        <v>정남D</v>
      </c>
      <c r="F169" s="178" t="str">
        <f>명단!E170&amp;명단!G170</f>
        <v>정남남105</v>
      </c>
      <c r="G169" s="178" t="str">
        <f>명단!E170&amp;명단!I170</f>
        <v>정남남 95</v>
      </c>
    </row>
    <row r="170" spans="1:7" ht="17.25" customHeight="1" x14ac:dyDescent="0.3">
      <c r="A170" s="178" t="str">
        <f>명단!E171</f>
        <v>죽전</v>
      </c>
      <c r="B170" s="178" t="str">
        <f>명단!B171&amp;명단!C171&amp;명단!D171</f>
        <v>남복40대D</v>
      </c>
      <c r="C170" s="178" t="str">
        <f>명단!E171&amp;명단!B171</f>
        <v>죽전남복</v>
      </c>
      <c r="D170" s="178" t="str">
        <f>명단!E171&amp;명단!C171</f>
        <v>죽전40대</v>
      </c>
      <c r="E170" s="178" t="str">
        <f>명단!E171&amp;명단!D171</f>
        <v>죽전D</v>
      </c>
      <c r="F170" s="178" t="str">
        <f>명단!E171&amp;명단!G171</f>
        <v>죽전남 95</v>
      </c>
      <c r="G170" s="178" t="str">
        <f>명단!E171&amp;명단!I171</f>
        <v>죽전남100</v>
      </c>
    </row>
    <row r="171" spans="1:7" ht="17.25" customHeight="1" x14ac:dyDescent="0.3">
      <c r="A171" s="178" t="str">
        <f>명단!E172</f>
        <v>토월</v>
      </c>
      <c r="B171" s="178" t="str">
        <f>명단!B172&amp;명단!C172&amp;명단!D172</f>
        <v>남복40대D</v>
      </c>
      <c r="C171" s="178" t="str">
        <f>명단!E172&amp;명단!B172</f>
        <v>토월남복</v>
      </c>
      <c r="D171" s="178" t="str">
        <f>명단!E172&amp;명단!C172</f>
        <v>토월40대</v>
      </c>
      <c r="E171" s="178" t="str">
        <f>명단!E172&amp;명단!D172</f>
        <v>토월D</v>
      </c>
      <c r="F171" s="178" t="str">
        <f>명단!E172&amp;명단!G172</f>
        <v>토월남 95</v>
      </c>
      <c r="G171" s="178" t="str">
        <f>명단!E172&amp;명단!I172</f>
        <v>토월남105</v>
      </c>
    </row>
    <row r="172" spans="1:7" ht="17.25" customHeight="1" x14ac:dyDescent="0.3">
      <c r="A172" s="178" t="str">
        <f>명단!E173</f>
        <v>토월</v>
      </c>
      <c r="B172" s="178" t="str">
        <f>명단!B173&amp;명단!C173&amp;명단!D173</f>
        <v>남복40대D</v>
      </c>
      <c r="C172" s="178" t="str">
        <f>명단!E173&amp;명단!B173</f>
        <v>토월남복</v>
      </c>
      <c r="D172" s="178" t="str">
        <f>명단!E173&amp;명단!C173</f>
        <v>토월40대</v>
      </c>
      <c r="E172" s="178" t="str">
        <f>명단!E173&amp;명단!D173</f>
        <v>토월D</v>
      </c>
      <c r="F172" s="178" t="str">
        <f>명단!E173&amp;명단!G173</f>
        <v>토월남 95</v>
      </c>
      <c r="G172" s="178" t="str">
        <f>명단!E173&amp;명단!I173</f>
        <v>토월남100</v>
      </c>
    </row>
    <row r="173" spans="1:7" ht="17.25" customHeight="1" x14ac:dyDescent="0.3">
      <c r="A173" s="178" t="str">
        <f>명단!E174</f>
        <v>한빛</v>
      </c>
      <c r="B173" s="178" t="str">
        <f>명단!B174&amp;명단!C174&amp;명단!D174</f>
        <v>남복40대D</v>
      </c>
      <c r="C173" s="178" t="str">
        <f>명단!E174&amp;명단!B174</f>
        <v>한빛남복</v>
      </c>
      <c r="D173" s="178" t="str">
        <f>명단!E174&amp;명단!C174</f>
        <v>한빛40대</v>
      </c>
      <c r="E173" s="178" t="str">
        <f>명단!E174&amp;명단!D174</f>
        <v>한빛D</v>
      </c>
      <c r="F173" s="178" t="str">
        <f>명단!E174&amp;명단!G174</f>
        <v>한빛남 95</v>
      </c>
      <c r="G173" s="178" t="str">
        <f>명단!E174&amp;명단!I174</f>
        <v>한빛남 95</v>
      </c>
    </row>
    <row r="174" spans="1:7" ht="17.25" customHeight="1" x14ac:dyDescent="0.3">
      <c r="A174" s="178" t="str">
        <f>명단!E175</f>
        <v>고우</v>
      </c>
      <c r="B174" s="178" t="str">
        <f>명단!B175&amp;명단!C175&amp;명단!D175</f>
        <v>남복40대D1</v>
      </c>
      <c r="C174" s="178" t="str">
        <f>명단!E175&amp;명단!B175</f>
        <v>고우남복</v>
      </c>
      <c r="D174" s="178" t="str">
        <f>명단!E175&amp;명단!C175</f>
        <v>고우40대</v>
      </c>
      <c r="E174" s="178" t="str">
        <f>명단!E175&amp;명단!D175</f>
        <v>고우D1</v>
      </c>
      <c r="F174" s="178" t="str">
        <f>명단!E175&amp;명단!G175</f>
        <v>고우남100</v>
      </c>
      <c r="G174" s="178" t="str">
        <f>명단!E175&amp;명단!I175</f>
        <v>고우남100</v>
      </c>
    </row>
    <row r="175" spans="1:7" ht="17.25" customHeight="1" x14ac:dyDescent="0.3">
      <c r="A175" s="178" t="str">
        <f>명단!E176</f>
        <v>동백</v>
      </c>
      <c r="B175" s="178" t="str">
        <f>명단!B176&amp;명단!C176&amp;명단!D176</f>
        <v>남복40대D1</v>
      </c>
      <c r="C175" s="178" t="str">
        <f>명단!E176&amp;명단!B176</f>
        <v>동백남복</v>
      </c>
      <c r="D175" s="178" t="str">
        <f>명단!E176&amp;명단!C176</f>
        <v>동백40대</v>
      </c>
      <c r="E175" s="178" t="str">
        <f>명단!E176&amp;명단!D176</f>
        <v>동백D1</v>
      </c>
      <c r="F175" s="178" t="str">
        <f>명단!E176&amp;명단!G176</f>
        <v>동백남100</v>
      </c>
      <c r="G175" s="178" t="str">
        <f>명단!E176&amp;명단!I176</f>
        <v>동백남100</v>
      </c>
    </row>
    <row r="176" spans="1:7" ht="17.25" customHeight="1" x14ac:dyDescent="0.3">
      <c r="A176" s="178" t="str">
        <f>명단!E177</f>
        <v>동백</v>
      </c>
      <c r="B176" s="178" t="str">
        <f>명단!B177&amp;명단!C177&amp;명단!D177</f>
        <v>남복40대D1</v>
      </c>
      <c r="C176" s="178" t="str">
        <f>명단!E177&amp;명단!B177</f>
        <v>동백남복</v>
      </c>
      <c r="D176" s="178" t="str">
        <f>명단!E177&amp;명단!C177</f>
        <v>동백40대</v>
      </c>
      <c r="E176" s="178" t="str">
        <f>명단!E177&amp;명단!D177</f>
        <v>동백D1</v>
      </c>
      <c r="F176" s="178" t="str">
        <f>명단!E177&amp;명단!G177</f>
        <v>동백남100</v>
      </c>
      <c r="G176" s="178" t="str">
        <f>명단!E177&amp;명단!I177</f>
        <v>동백남100</v>
      </c>
    </row>
    <row r="177" spans="1:7" ht="17.25" customHeight="1" x14ac:dyDescent="0.3">
      <c r="A177" s="178" t="str">
        <f>명단!E178</f>
        <v>보라</v>
      </c>
      <c r="B177" s="178" t="str">
        <f>명단!B178&amp;명단!C178&amp;명단!D178</f>
        <v>남복40대D1</v>
      </c>
      <c r="C177" s="178" t="str">
        <f>명단!E178&amp;명단!B178</f>
        <v>보라남복</v>
      </c>
      <c r="D177" s="178" t="str">
        <f>명단!E178&amp;명단!C178</f>
        <v>보라40대</v>
      </c>
      <c r="E177" s="178" t="str">
        <f>명단!E178&amp;명단!D178</f>
        <v>보라D1</v>
      </c>
      <c r="F177" s="178" t="str">
        <f>명단!E178&amp;명단!G178</f>
        <v>보라남105</v>
      </c>
      <c r="G177" s="178" t="str">
        <f>명단!E178&amp;명단!I178</f>
        <v>보라남105</v>
      </c>
    </row>
    <row r="178" spans="1:7" ht="17.25" customHeight="1" x14ac:dyDescent="0.3">
      <c r="A178" s="178" t="str">
        <f>명단!E179</f>
        <v>보라</v>
      </c>
      <c r="B178" s="178" t="str">
        <f>명단!B179&amp;명단!C179&amp;명단!D179</f>
        <v>남복40대D1</v>
      </c>
      <c r="C178" s="178" t="str">
        <f>명단!E179&amp;명단!B179</f>
        <v>보라남복</v>
      </c>
      <c r="D178" s="178" t="str">
        <f>명단!E179&amp;명단!C179</f>
        <v>보라40대</v>
      </c>
      <c r="E178" s="178" t="str">
        <f>명단!E179&amp;명단!D179</f>
        <v>보라D1</v>
      </c>
      <c r="F178" s="178" t="str">
        <f>명단!E179&amp;명단!G179</f>
        <v>보라남105</v>
      </c>
      <c r="G178" s="178" t="str">
        <f>명단!E179&amp;명단!I179</f>
        <v>보라남110</v>
      </c>
    </row>
    <row r="179" spans="1:7" ht="17.25" customHeight="1" x14ac:dyDescent="0.3">
      <c r="A179" s="178" t="str">
        <f>명단!E180</f>
        <v>상갈</v>
      </c>
      <c r="B179" s="178" t="str">
        <f>명단!B180&amp;명단!C180&amp;명단!D180</f>
        <v>남복40대D1</v>
      </c>
      <c r="C179" s="178" t="str">
        <f>명단!E180&amp;명단!B180</f>
        <v>상갈남복</v>
      </c>
      <c r="D179" s="178" t="str">
        <f>명단!E180&amp;명단!C180</f>
        <v>상갈40대</v>
      </c>
      <c r="E179" s="178" t="str">
        <f>명단!E180&amp;명단!D180</f>
        <v>상갈D1</v>
      </c>
      <c r="F179" s="178" t="str">
        <f>명단!E180&amp;명단!G180</f>
        <v>상갈남105</v>
      </c>
      <c r="G179" s="178" t="str">
        <f>명단!E180&amp;명단!I180</f>
        <v>상갈남100</v>
      </c>
    </row>
    <row r="180" spans="1:7" ht="17.25" customHeight="1" x14ac:dyDescent="0.3">
      <c r="A180" s="178" t="str">
        <f>명단!E181</f>
        <v>상미</v>
      </c>
      <c r="B180" s="178" t="str">
        <f>명단!B181&amp;명단!C181&amp;명단!D181</f>
        <v>남복40대D1</v>
      </c>
      <c r="C180" s="178" t="str">
        <f>명단!E181&amp;명단!B181</f>
        <v>상미남복</v>
      </c>
      <c r="D180" s="178" t="str">
        <f>명단!E181&amp;명단!C181</f>
        <v>상미40대</v>
      </c>
      <c r="E180" s="178" t="str">
        <f>명단!E181&amp;명단!D181</f>
        <v>상미D1</v>
      </c>
      <c r="F180" s="178" t="str">
        <f>명단!E181&amp;명단!G181</f>
        <v>상미남 95</v>
      </c>
      <c r="G180" s="178" t="str">
        <f>명단!E181&amp;명단!I181</f>
        <v>상미남100</v>
      </c>
    </row>
    <row r="181" spans="1:7" ht="17.25" customHeight="1" x14ac:dyDescent="0.3">
      <c r="A181" s="178" t="str">
        <f>명단!E182</f>
        <v>상현</v>
      </c>
      <c r="B181" s="178" t="str">
        <f>명단!B182&amp;명단!C182&amp;명단!D182</f>
        <v>남복40대D1</v>
      </c>
      <c r="C181" s="178" t="str">
        <f>명단!E182&amp;명단!B182</f>
        <v>상현남복</v>
      </c>
      <c r="D181" s="178" t="str">
        <f>명단!E182&amp;명단!C182</f>
        <v>상현40대</v>
      </c>
      <c r="E181" s="178" t="str">
        <f>명단!E182&amp;명단!D182</f>
        <v>상현D1</v>
      </c>
      <c r="F181" s="178" t="str">
        <f>명단!E182&amp;명단!G182</f>
        <v>상현남105</v>
      </c>
      <c r="G181" s="178" t="str">
        <f>명단!E182&amp;명단!I182</f>
        <v>상현남100</v>
      </c>
    </row>
    <row r="182" spans="1:7" ht="17.25" customHeight="1" x14ac:dyDescent="0.3">
      <c r="A182" s="178" t="str">
        <f>명단!E183</f>
        <v>상현</v>
      </c>
      <c r="B182" s="178" t="str">
        <f>명단!B183&amp;명단!C183&amp;명단!D183</f>
        <v>남복40대D1</v>
      </c>
      <c r="C182" s="178" t="str">
        <f>명단!E183&amp;명단!B183</f>
        <v>상현남복</v>
      </c>
      <c r="D182" s="178" t="str">
        <f>명단!E183&amp;명단!C183</f>
        <v>상현40대</v>
      </c>
      <c r="E182" s="178" t="str">
        <f>명단!E183&amp;명단!D183</f>
        <v>상현D1</v>
      </c>
      <c r="F182" s="178" t="str">
        <f>명단!E183&amp;명단!G183</f>
        <v>상현남100</v>
      </c>
      <c r="G182" s="178" t="str">
        <f>명단!E183&amp;명단!I183</f>
        <v>상현남100</v>
      </c>
    </row>
    <row r="183" spans="1:7" ht="17.25" customHeight="1" x14ac:dyDescent="0.3">
      <c r="A183" s="178" t="str">
        <f>명단!E184</f>
        <v>상현</v>
      </c>
      <c r="B183" s="178" t="str">
        <f>명단!B184&amp;명단!C184&amp;명단!D184</f>
        <v>남복40대D1</v>
      </c>
      <c r="C183" s="178" t="str">
        <f>명단!E184&amp;명단!B184</f>
        <v>상현남복</v>
      </c>
      <c r="D183" s="178" t="str">
        <f>명단!E184&amp;명단!C184</f>
        <v>상현40대</v>
      </c>
      <c r="E183" s="178" t="str">
        <f>명단!E184&amp;명단!D184</f>
        <v>상현D1</v>
      </c>
      <c r="F183" s="178" t="str">
        <f>명단!E184&amp;명단!G184</f>
        <v>상현남105</v>
      </c>
      <c r="G183" s="178" t="str">
        <f>명단!E184&amp;명단!I184</f>
        <v>상현남100</v>
      </c>
    </row>
    <row r="184" spans="1:7" ht="17.25" customHeight="1" x14ac:dyDescent="0.3">
      <c r="A184" s="178" t="str">
        <f>명단!E185</f>
        <v>상현</v>
      </c>
      <c r="B184" s="178" t="str">
        <f>명단!B185&amp;명단!C185&amp;명단!D185</f>
        <v>남복40대D1</v>
      </c>
      <c r="C184" s="178" t="str">
        <f>명단!E185&amp;명단!B185</f>
        <v>상현남복</v>
      </c>
      <c r="D184" s="178" t="str">
        <f>명단!E185&amp;명단!C185</f>
        <v>상현40대</v>
      </c>
      <c r="E184" s="178" t="str">
        <f>명단!E185&amp;명단!D185</f>
        <v>상현D1</v>
      </c>
      <c r="F184" s="178" t="str">
        <f>명단!E185&amp;명단!G185</f>
        <v>상현남100</v>
      </c>
      <c r="G184" s="178" t="str">
        <f>명단!E185&amp;명단!I185</f>
        <v>상현남110</v>
      </c>
    </row>
    <row r="185" spans="1:7" ht="17.25" customHeight="1" x14ac:dyDescent="0.3">
      <c r="A185" s="178" t="str">
        <f>명단!E186</f>
        <v>석성</v>
      </c>
      <c r="B185" s="178" t="str">
        <f>명단!B186&amp;명단!C186&amp;명단!D186</f>
        <v>남복40대D1</v>
      </c>
      <c r="C185" s="178" t="str">
        <f>명단!E186&amp;명단!B186</f>
        <v>석성남복</v>
      </c>
      <c r="D185" s="178" t="str">
        <f>명단!E186&amp;명단!C186</f>
        <v>석성40대</v>
      </c>
      <c r="E185" s="178" t="str">
        <f>명단!E186&amp;명단!D186</f>
        <v>석성D1</v>
      </c>
      <c r="F185" s="178" t="str">
        <f>명단!E186&amp;명단!G186</f>
        <v>석성남105</v>
      </c>
      <c r="G185" s="178" t="str">
        <f>명단!E186&amp;명단!I186</f>
        <v>석성남 95</v>
      </c>
    </row>
    <row r="186" spans="1:7" ht="17.25" customHeight="1" x14ac:dyDescent="0.3">
      <c r="A186" s="178" t="str">
        <f>명단!E187</f>
        <v>석성</v>
      </c>
      <c r="B186" s="178" t="str">
        <f>명단!B187&amp;명단!C187&amp;명단!D187</f>
        <v>남복40대D1</v>
      </c>
      <c r="C186" s="178" t="str">
        <f>명단!E187&amp;명단!B187</f>
        <v>석성남복</v>
      </c>
      <c r="D186" s="178" t="str">
        <f>명단!E187&amp;명단!C187</f>
        <v>석성40대</v>
      </c>
      <c r="E186" s="178" t="str">
        <f>명단!E187&amp;명단!D187</f>
        <v>석성D1</v>
      </c>
      <c r="F186" s="178" t="str">
        <f>명단!E187&amp;명단!G187</f>
        <v>석성남100</v>
      </c>
      <c r="G186" s="178" t="str">
        <f>명단!E187&amp;명단!I187</f>
        <v>석성남100</v>
      </c>
    </row>
    <row r="187" spans="1:7" ht="17.25" customHeight="1" x14ac:dyDescent="0.3">
      <c r="A187" s="178" t="str">
        <f>명단!E188</f>
        <v>석성</v>
      </c>
      <c r="B187" s="178" t="str">
        <f>명단!B188&amp;명단!C188&amp;명단!D188</f>
        <v>남복40대D1</v>
      </c>
      <c r="C187" s="178" t="str">
        <f>명단!E188&amp;명단!B188</f>
        <v>석성남복</v>
      </c>
      <c r="D187" s="178" t="str">
        <f>명단!E188&amp;명단!C188</f>
        <v>석성40대</v>
      </c>
      <c r="E187" s="178" t="str">
        <f>명단!E188&amp;명단!D188</f>
        <v>석성D1</v>
      </c>
      <c r="F187" s="178" t="str">
        <f>명단!E188&amp;명단!G188</f>
        <v>석성남 95</v>
      </c>
      <c r="G187" s="178" t="str">
        <f>명단!E188&amp;명단!I188</f>
        <v>석성남105</v>
      </c>
    </row>
    <row r="188" spans="1:7" ht="17.25" customHeight="1" x14ac:dyDescent="0.3">
      <c r="A188" s="178" t="str">
        <f>명단!E189</f>
        <v>석현</v>
      </c>
      <c r="B188" s="178" t="str">
        <f>명단!B189&amp;명단!C189&amp;명단!D189</f>
        <v>남복40대D1</v>
      </c>
      <c r="C188" s="178" t="str">
        <f>명단!E189&amp;명단!B189</f>
        <v>석현남복</v>
      </c>
      <c r="D188" s="178" t="str">
        <f>명단!E189&amp;명단!C189</f>
        <v>석현40대</v>
      </c>
      <c r="E188" s="178" t="str">
        <f>명단!E189&amp;명단!D189</f>
        <v>석현D1</v>
      </c>
      <c r="F188" s="178" t="str">
        <f>명단!E189&amp;명단!G189</f>
        <v>석현남105</v>
      </c>
      <c r="G188" s="178" t="str">
        <f>명단!E189&amp;명단!I189</f>
        <v>석현남100</v>
      </c>
    </row>
    <row r="189" spans="1:7" ht="17.25" customHeight="1" x14ac:dyDescent="0.3">
      <c r="A189" s="178" t="str">
        <f>명단!E190</f>
        <v>석현</v>
      </c>
      <c r="B189" s="178" t="str">
        <f>명단!B190&amp;명단!C190&amp;명단!D190</f>
        <v>남복40대D1</v>
      </c>
      <c r="C189" s="178" t="str">
        <f>명단!E190&amp;명단!B190</f>
        <v>석현남복</v>
      </c>
      <c r="D189" s="178" t="str">
        <f>명단!E190&amp;명단!C190</f>
        <v>석현40대</v>
      </c>
      <c r="E189" s="178" t="str">
        <f>명단!E190&amp;명단!D190</f>
        <v>석현D1</v>
      </c>
      <c r="F189" s="178" t="str">
        <f>명단!E190&amp;명단!G190</f>
        <v>석현남100</v>
      </c>
      <c r="G189" s="178" t="str">
        <f>명단!E190&amp;명단!I190</f>
        <v>석현남100</v>
      </c>
    </row>
    <row r="190" spans="1:7" ht="17.25" customHeight="1" x14ac:dyDescent="0.3">
      <c r="A190" s="178" t="str">
        <f>명단!E191</f>
        <v>석현</v>
      </c>
      <c r="B190" s="178" t="str">
        <f>명단!B191&amp;명단!C191&amp;명단!D191</f>
        <v>남복40대D1</v>
      </c>
      <c r="C190" s="178" t="str">
        <f>명단!E191&amp;명단!B191</f>
        <v>석현남복</v>
      </c>
      <c r="D190" s="178" t="str">
        <f>명단!E191&amp;명단!C191</f>
        <v>석현40대</v>
      </c>
      <c r="E190" s="178" t="str">
        <f>명단!E191&amp;명단!D191</f>
        <v>석현D1</v>
      </c>
      <c r="F190" s="178" t="str">
        <f>명단!E191&amp;명단!G191</f>
        <v>석현남 95</v>
      </c>
      <c r="G190" s="178" t="str">
        <f>명단!E191&amp;명단!I191</f>
        <v>석현남100</v>
      </c>
    </row>
    <row r="191" spans="1:7" ht="17.25" customHeight="1" x14ac:dyDescent="0.3">
      <c r="A191" s="178" t="str">
        <f>명단!E192</f>
        <v>송담</v>
      </c>
      <c r="B191" s="178" t="str">
        <f>명단!B192&amp;명단!C192&amp;명단!D192</f>
        <v>남복40대D1</v>
      </c>
      <c r="C191" s="178" t="str">
        <f>명단!E192&amp;명단!B192</f>
        <v>송담남복</v>
      </c>
      <c r="D191" s="178" t="str">
        <f>명단!E192&amp;명단!C192</f>
        <v>송담40대</v>
      </c>
      <c r="E191" s="178" t="str">
        <f>명단!E192&amp;명단!D192</f>
        <v>송담D1</v>
      </c>
      <c r="F191" s="178" t="str">
        <f>명단!E192&amp;명단!G192</f>
        <v>송담남100</v>
      </c>
      <c r="G191" s="178" t="str">
        <f>명단!E192&amp;명단!I192</f>
        <v>송담남100</v>
      </c>
    </row>
    <row r="192" spans="1:7" ht="17.25" customHeight="1" x14ac:dyDescent="0.3">
      <c r="A192" s="178" t="str">
        <f>명단!E193</f>
        <v>송담</v>
      </c>
      <c r="B192" s="178" t="str">
        <f>명단!B193&amp;명단!C193&amp;명단!D193</f>
        <v>남복40대D1</v>
      </c>
      <c r="C192" s="178" t="str">
        <f>명단!E193&amp;명단!B193</f>
        <v>송담남복</v>
      </c>
      <c r="D192" s="178" t="str">
        <f>명단!E193&amp;명단!C193</f>
        <v>송담40대</v>
      </c>
      <c r="E192" s="178" t="str">
        <f>명단!E193&amp;명단!D193</f>
        <v>송담D1</v>
      </c>
      <c r="F192" s="178" t="str">
        <f>명단!E193&amp;명단!G193</f>
        <v>송담남100</v>
      </c>
      <c r="G192" s="178" t="str">
        <f>명단!E193&amp;명단!I193</f>
        <v>송담남 95</v>
      </c>
    </row>
    <row r="193" spans="1:7" ht="17.25" customHeight="1" x14ac:dyDescent="0.3">
      <c r="A193" s="178" t="str">
        <f>명단!E194</f>
        <v>송담</v>
      </c>
      <c r="B193" s="178" t="str">
        <f>명단!B194&amp;명단!C194&amp;명단!D194</f>
        <v>남복40대D1</v>
      </c>
      <c r="C193" s="178" t="str">
        <f>명단!E194&amp;명단!B194</f>
        <v>송담남복</v>
      </c>
      <c r="D193" s="178" t="str">
        <f>명단!E194&amp;명단!C194</f>
        <v>송담40대</v>
      </c>
      <c r="E193" s="178" t="str">
        <f>명단!E194&amp;명단!D194</f>
        <v>송담D1</v>
      </c>
      <c r="F193" s="178" t="str">
        <f>명단!E194&amp;명단!G194</f>
        <v>송담남100</v>
      </c>
      <c r="G193" s="178" t="str">
        <f>명단!E194&amp;명단!I194</f>
        <v>송담남 95</v>
      </c>
    </row>
    <row r="194" spans="1:7" ht="17.25" customHeight="1" x14ac:dyDescent="0.3">
      <c r="A194" s="178" t="str">
        <f>명단!E195</f>
        <v>송전</v>
      </c>
      <c r="B194" s="178" t="str">
        <f>명단!B195&amp;명단!C195&amp;명단!D195</f>
        <v>남복40대D1</v>
      </c>
      <c r="C194" s="178" t="str">
        <f>명단!E195&amp;명단!B195</f>
        <v>송전남복</v>
      </c>
      <c r="D194" s="178" t="str">
        <f>명단!E195&amp;명단!C195</f>
        <v>송전40대</v>
      </c>
      <c r="E194" s="178" t="str">
        <f>명단!E195&amp;명단!D195</f>
        <v>송전D1</v>
      </c>
      <c r="F194" s="178" t="str">
        <f>명단!E195&amp;명단!G195</f>
        <v>송전남 95</v>
      </c>
      <c r="G194" s="178" t="str">
        <f>명단!E195&amp;명단!I195</f>
        <v>송전남 95</v>
      </c>
    </row>
    <row r="195" spans="1:7" ht="17.25" customHeight="1" x14ac:dyDescent="0.3">
      <c r="A195" s="178" t="str">
        <f>명단!E196</f>
        <v>송전</v>
      </c>
      <c r="B195" s="178" t="str">
        <f>명단!B196&amp;명단!C196&amp;명단!D196</f>
        <v>남복40대D1</v>
      </c>
      <c r="C195" s="178" t="str">
        <f>명단!E196&amp;명단!B196</f>
        <v>송전남복</v>
      </c>
      <c r="D195" s="178" t="str">
        <f>명단!E196&amp;명단!C196</f>
        <v>송전40대</v>
      </c>
      <c r="E195" s="178" t="str">
        <f>명단!E196&amp;명단!D196</f>
        <v>송전D1</v>
      </c>
      <c r="F195" s="178" t="str">
        <f>명단!E196&amp;명단!G196</f>
        <v>송전남105</v>
      </c>
      <c r="G195" s="178" t="str">
        <f>명단!E196&amp;명단!I196</f>
        <v>송전남100</v>
      </c>
    </row>
    <row r="196" spans="1:7" ht="17.25" customHeight="1" x14ac:dyDescent="0.3">
      <c r="A196" s="178" t="str">
        <f>명단!E197</f>
        <v>신갈</v>
      </c>
      <c r="B196" s="178" t="str">
        <f>명단!B197&amp;명단!C197&amp;명단!D197</f>
        <v>남복40대D1</v>
      </c>
      <c r="C196" s="178" t="str">
        <f>명단!E197&amp;명단!B197</f>
        <v>신갈남복</v>
      </c>
      <c r="D196" s="178" t="str">
        <f>명단!E197&amp;명단!C197</f>
        <v>신갈40대</v>
      </c>
      <c r="E196" s="178" t="str">
        <f>명단!E197&amp;명단!D197</f>
        <v>신갈D1</v>
      </c>
      <c r="F196" s="178" t="str">
        <f>명단!E197&amp;명단!G197</f>
        <v>신갈남100</v>
      </c>
      <c r="G196" s="178" t="str">
        <f>명단!E197&amp;명단!I197</f>
        <v>신갈남100</v>
      </c>
    </row>
    <row r="197" spans="1:7" ht="17.25" customHeight="1" x14ac:dyDescent="0.3">
      <c r="A197" s="178" t="str">
        <f>명단!E198</f>
        <v>신동백</v>
      </c>
      <c r="B197" s="178" t="str">
        <f>명단!B198&amp;명단!C198&amp;명단!D198</f>
        <v>남복40대D1</v>
      </c>
      <c r="C197" s="178" t="str">
        <f>명단!E198&amp;명단!B198</f>
        <v>신동백남복</v>
      </c>
      <c r="D197" s="178" t="str">
        <f>명단!E198&amp;명단!C198</f>
        <v>신동백40대</v>
      </c>
      <c r="E197" s="178" t="str">
        <f>명단!E198&amp;명단!D198</f>
        <v>신동백D1</v>
      </c>
      <c r="F197" s="178" t="str">
        <f>명단!E198&amp;명단!G198</f>
        <v>신동백남100</v>
      </c>
      <c r="G197" s="178" t="str">
        <f>명단!E198&amp;명단!I198</f>
        <v>신동백남100</v>
      </c>
    </row>
    <row r="198" spans="1:7" ht="17.25" customHeight="1" x14ac:dyDescent="0.3">
      <c r="A198" s="178" t="str">
        <f>명단!E199</f>
        <v>신동백</v>
      </c>
      <c r="B198" s="178" t="str">
        <f>명단!B199&amp;명단!C199&amp;명단!D199</f>
        <v>남복40대D1</v>
      </c>
      <c r="C198" s="178" t="str">
        <f>명단!E199&amp;명단!B199</f>
        <v>신동백남복</v>
      </c>
      <c r="D198" s="178" t="str">
        <f>명단!E199&amp;명단!C199</f>
        <v>신동백40대</v>
      </c>
      <c r="E198" s="178" t="str">
        <f>명단!E199&amp;명단!D199</f>
        <v>신동백D1</v>
      </c>
      <c r="F198" s="178" t="str">
        <f>명단!E199&amp;명단!G199</f>
        <v>신동백남 95</v>
      </c>
      <c r="G198" s="178" t="str">
        <f>명단!E199&amp;명단!I199</f>
        <v>신동백남 95</v>
      </c>
    </row>
    <row r="199" spans="1:7" ht="17.25" customHeight="1" x14ac:dyDescent="0.3">
      <c r="A199" s="178" t="str">
        <f>명단!E200</f>
        <v>용인</v>
      </c>
      <c r="B199" s="178" t="str">
        <f>명단!B200&amp;명단!C200&amp;명단!D200</f>
        <v>남복40대D1</v>
      </c>
      <c r="C199" s="178" t="str">
        <f>명단!E200&amp;명단!B200</f>
        <v>용인남복</v>
      </c>
      <c r="D199" s="178" t="str">
        <f>명단!E200&amp;명단!C200</f>
        <v>용인40대</v>
      </c>
      <c r="E199" s="178" t="str">
        <f>명단!E200&amp;명단!D200</f>
        <v>용인D1</v>
      </c>
      <c r="F199" s="178" t="str">
        <f>명단!E200&amp;명단!G200</f>
        <v>용인남100</v>
      </c>
      <c r="G199" s="178" t="str">
        <f>명단!E200&amp;명단!I200</f>
        <v>용인남 95</v>
      </c>
    </row>
    <row r="200" spans="1:7" ht="17.25" customHeight="1" x14ac:dyDescent="0.3">
      <c r="A200" s="178" t="str">
        <f>명단!E201</f>
        <v>운학</v>
      </c>
      <c r="B200" s="178" t="str">
        <f>명단!B201&amp;명단!C201&amp;명단!D201</f>
        <v>남복40대D1</v>
      </c>
      <c r="C200" s="178" t="str">
        <f>명단!E201&amp;명단!B201</f>
        <v>운학남복</v>
      </c>
      <c r="D200" s="178" t="str">
        <f>명단!E201&amp;명단!C201</f>
        <v>운학40대</v>
      </c>
      <c r="E200" s="178" t="str">
        <f>명단!E201&amp;명단!D201</f>
        <v>운학D1</v>
      </c>
      <c r="F200" s="178" t="str">
        <f>명단!E201&amp;명단!G201</f>
        <v>운학남100</v>
      </c>
      <c r="G200" s="178" t="str">
        <f>명단!E201&amp;명단!I201</f>
        <v>운학남 95</v>
      </c>
    </row>
    <row r="201" spans="1:7" ht="17.25" customHeight="1" x14ac:dyDescent="0.3">
      <c r="A201" s="178" t="str">
        <f>명단!E202</f>
        <v>제일</v>
      </c>
      <c r="B201" s="178" t="str">
        <f>명단!B202&amp;명단!C202&amp;명단!D202</f>
        <v>남복40대D1</v>
      </c>
      <c r="C201" s="178" t="str">
        <f>명단!E202&amp;명단!B202</f>
        <v>제일남복</v>
      </c>
      <c r="D201" s="178" t="str">
        <f>명단!E202&amp;명단!C202</f>
        <v>제일40대</v>
      </c>
      <c r="E201" s="178" t="str">
        <f>명단!E202&amp;명단!D202</f>
        <v>제일D1</v>
      </c>
      <c r="F201" s="178" t="str">
        <f>명단!E202&amp;명단!G202</f>
        <v>제일남100</v>
      </c>
      <c r="G201" s="178" t="str">
        <f>명단!E202&amp;명단!I202</f>
        <v>제일남105</v>
      </c>
    </row>
    <row r="202" spans="1:7" ht="17.25" customHeight="1" x14ac:dyDescent="0.3">
      <c r="A202" s="178" t="str">
        <f>명단!E203</f>
        <v>죽전</v>
      </c>
      <c r="B202" s="178" t="str">
        <f>명단!B203&amp;명단!C203&amp;명단!D203</f>
        <v>남복40대D1</v>
      </c>
      <c r="C202" s="178" t="str">
        <f>명단!E203&amp;명단!B203</f>
        <v>죽전남복</v>
      </c>
      <c r="D202" s="178" t="str">
        <f>명단!E203&amp;명단!C203</f>
        <v>죽전40대</v>
      </c>
      <c r="E202" s="178" t="str">
        <f>명단!E203&amp;명단!D203</f>
        <v>죽전D1</v>
      </c>
      <c r="F202" s="178" t="str">
        <f>명단!E203&amp;명단!G203</f>
        <v>죽전남100</v>
      </c>
      <c r="G202" s="178" t="str">
        <f>명단!E203&amp;명단!I203</f>
        <v>죽전남110</v>
      </c>
    </row>
    <row r="203" spans="1:7" ht="17.25" customHeight="1" x14ac:dyDescent="0.3">
      <c r="A203" s="178" t="str">
        <f>명단!E204</f>
        <v>죽전</v>
      </c>
      <c r="B203" s="178" t="str">
        <f>명단!B204&amp;명단!C204&amp;명단!D204</f>
        <v>남복40대D1</v>
      </c>
      <c r="C203" s="178" t="str">
        <f>명단!E204&amp;명단!B204</f>
        <v>죽전남복</v>
      </c>
      <c r="D203" s="178" t="str">
        <f>명단!E204&amp;명단!C204</f>
        <v>죽전40대</v>
      </c>
      <c r="E203" s="178" t="str">
        <f>명단!E204&amp;명단!D204</f>
        <v>죽전D1</v>
      </c>
      <c r="F203" s="178" t="str">
        <f>명단!E204&amp;명단!G204</f>
        <v>죽전남100</v>
      </c>
      <c r="G203" s="178" t="str">
        <f>명단!E204&amp;명단!I204</f>
        <v>죽전남105</v>
      </c>
    </row>
    <row r="204" spans="1:7" ht="17.25" customHeight="1" x14ac:dyDescent="0.3">
      <c r="A204" s="178" t="str">
        <f>명단!E205</f>
        <v>죽전</v>
      </c>
      <c r="B204" s="178" t="str">
        <f>명단!B205&amp;명단!C205&amp;명단!D205</f>
        <v>남복40대D1</v>
      </c>
      <c r="C204" s="178" t="str">
        <f>명단!E205&amp;명단!B205</f>
        <v>죽전남복</v>
      </c>
      <c r="D204" s="178" t="str">
        <f>명단!E205&amp;명단!C205</f>
        <v>죽전40대</v>
      </c>
      <c r="E204" s="178" t="str">
        <f>명단!E205&amp;명단!D205</f>
        <v>죽전D1</v>
      </c>
      <c r="F204" s="178" t="str">
        <f>명단!E205&amp;명단!G205</f>
        <v>죽전남100</v>
      </c>
      <c r="G204" s="178" t="str">
        <f>명단!E205&amp;명단!I205</f>
        <v>죽전남100</v>
      </c>
    </row>
    <row r="205" spans="1:7" ht="17.25" customHeight="1" x14ac:dyDescent="0.3">
      <c r="A205" s="178" t="str">
        <f>명단!E206</f>
        <v>죽전</v>
      </c>
      <c r="B205" s="178" t="str">
        <f>명단!B206&amp;명단!C206&amp;명단!D206</f>
        <v>남복40대D1</v>
      </c>
      <c r="C205" s="178" t="str">
        <f>명단!E206&amp;명단!B206</f>
        <v>죽전남복</v>
      </c>
      <c r="D205" s="178" t="str">
        <f>명단!E206&amp;명단!C206</f>
        <v>죽전40대</v>
      </c>
      <c r="E205" s="178" t="str">
        <f>명단!E206&amp;명단!D206</f>
        <v>죽전D1</v>
      </c>
      <c r="F205" s="178" t="str">
        <f>명단!E206&amp;명단!G206</f>
        <v>죽전남 95</v>
      </c>
      <c r="G205" s="178" t="str">
        <f>명단!E206&amp;명단!I206</f>
        <v>죽전남105</v>
      </c>
    </row>
    <row r="206" spans="1:7" ht="17.25" customHeight="1" x14ac:dyDescent="0.3">
      <c r="A206" s="178" t="str">
        <f>명단!E207</f>
        <v>모현</v>
      </c>
      <c r="B206" s="178" t="str">
        <f>명단!B207&amp;명단!C207&amp;명단!D207</f>
        <v>남복40대초심</v>
      </c>
      <c r="C206" s="178" t="str">
        <f>명단!E207&amp;명단!B207</f>
        <v>모현남복</v>
      </c>
      <c r="D206" s="178" t="str">
        <f>명단!E207&amp;명단!C207</f>
        <v>모현40대</v>
      </c>
      <c r="E206" s="178" t="str">
        <f>명단!E207&amp;명단!D207</f>
        <v>모현초심</v>
      </c>
      <c r="F206" s="178" t="str">
        <f>명단!E207&amp;명단!G207</f>
        <v>모현남110</v>
      </c>
      <c r="G206" s="178" t="str">
        <f>명단!E207&amp;명단!I207</f>
        <v>모현남100</v>
      </c>
    </row>
    <row r="207" spans="1:7" ht="17.25" customHeight="1" x14ac:dyDescent="0.3">
      <c r="A207" s="178" t="str">
        <f>명단!E208</f>
        <v>상현</v>
      </c>
      <c r="B207" s="178" t="str">
        <f>명단!B208&amp;명단!C208&amp;명단!D208</f>
        <v>남복40대초심</v>
      </c>
      <c r="C207" s="178" t="str">
        <f>명단!E208&amp;명단!B208</f>
        <v>상현남복</v>
      </c>
      <c r="D207" s="178" t="str">
        <f>명단!E208&amp;명단!C208</f>
        <v>상현40대</v>
      </c>
      <c r="E207" s="178" t="str">
        <f>명단!E208&amp;명단!D208</f>
        <v>상현초심</v>
      </c>
      <c r="F207" s="178" t="str">
        <f>명단!E208&amp;명단!G208</f>
        <v>상현남100</v>
      </c>
      <c r="G207" s="178" t="str">
        <f>명단!E208&amp;명단!I208</f>
        <v>상현남105</v>
      </c>
    </row>
    <row r="208" spans="1:7" ht="17.25" customHeight="1" x14ac:dyDescent="0.3">
      <c r="A208" s="178" t="str">
        <f>명단!E209</f>
        <v>석현</v>
      </c>
      <c r="B208" s="178" t="str">
        <f>명단!B209&amp;명단!C209&amp;명단!D209</f>
        <v>남복40대초심</v>
      </c>
      <c r="C208" s="178" t="str">
        <f>명단!E209&amp;명단!B209</f>
        <v>석현남복</v>
      </c>
      <c r="D208" s="178" t="str">
        <f>명단!E209&amp;명단!C209</f>
        <v>석현40대</v>
      </c>
      <c r="E208" s="178" t="str">
        <f>명단!E209&amp;명단!D209</f>
        <v>석현초심</v>
      </c>
      <c r="F208" s="178" t="str">
        <f>명단!E209&amp;명단!G209</f>
        <v>석현남105</v>
      </c>
      <c r="G208" s="178" t="str">
        <f>명단!E209&amp;명단!I209</f>
        <v>석현남100</v>
      </c>
    </row>
    <row r="209" spans="1:7" ht="17.25" customHeight="1" x14ac:dyDescent="0.3">
      <c r="A209" s="178" t="str">
        <f>명단!E210</f>
        <v>원삼</v>
      </c>
      <c r="B209" s="178" t="str">
        <f>명단!B210&amp;명단!C210&amp;명단!D210</f>
        <v>남복40대초심</v>
      </c>
      <c r="C209" s="178" t="str">
        <f>명단!E210&amp;명단!B210</f>
        <v>원삼남복</v>
      </c>
      <c r="D209" s="178" t="str">
        <f>명단!E210&amp;명단!C210</f>
        <v>원삼40대</v>
      </c>
      <c r="E209" s="178" t="str">
        <f>명단!E210&amp;명단!D210</f>
        <v>원삼초심</v>
      </c>
      <c r="F209" s="178" t="str">
        <f>명단!E210&amp;명단!G210</f>
        <v>원삼남105</v>
      </c>
      <c r="G209" s="178" t="str">
        <f>명단!E210&amp;명단!I210</f>
        <v>원삼남110</v>
      </c>
    </row>
    <row r="210" spans="1:7" ht="17.25" customHeight="1" x14ac:dyDescent="0.3">
      <c r="A210" s="178" t="str">
        <f>명단!E211</f>
        <v>원삼</v>
      </c>
      <c r="B210" s="178" t="str">
        <f>명단!B211&amp;명단!C211&amp;명단!D211</f>
        <v>남복40대초심</v>
      </c>
      <c r="C210" s="178" t="str">
        <f>명단!E211&amp;명단!B211</f>
        <v>원삼남복</v>
      </c>
      <c r="D210" s="178" t="str">
        <f>명단!E211&amp;명단!C211</f>
        <v>원삼40대</v>
      </c>
      <c r="E210" s="178" t="str">
        <f>명단!E211&amp;명단!D211</f>
        <v>원삼초심</v>
      </c>
      <c r="F210" s="178" t="str">
        <f>명단!E211&amp;명단!G211</f>
        <v>원삼남 95</v>
      </c>
      <c r="G210" s="178" t="str">
        <f>명단!E211&amp;명단!I211</f>
        <v>원삼남110</v>
      </c>
    </row>
    <row r="211" spans="1:7" ht="17.25" customHeight="1" x14ac:dyDescent="0.3">
      <c r="A211" s="178" t="str">
        <f>명단!E212</f>
        <v>처인</v>
      </c>
      <c r="B211" s="178" t="str">
        <f>명단!B212&amp;명단!C212&amp;명단!D212</f>
        <v>남복40대초심</v>
      </c>
      <c r="C211" s="178" t="str">
        <f>명단!E212&amp;명단!B212</f>
        <v>처인남복</v>
      </c>
      <c r="D211" s="178" t="str">
        <f>명단!E212&amp;명단!C212</f>
        <v>처인40대</v>
      </c>
      <c r="E211" s="178" t="str">
        <f>명단!E212&amp;명단!D212</f>
        <v>처인초심</v>
      </c>
      <c r="F211" s="178" t="str">
        <f>명단!E212&amp;명단!G212</f>
        <v>처인남110</v>
      </c>
      <c r="G211" s="178" t="str">
        <f>명단!E212&amp;명단!I212</f>
        <v>처인남105</v>
      </c>
    </row>
    <row r="212" spans="1:7" ht="17.25" customHeight="1" x14ac:dyDescent="0.3">
      <c r="A212" s="178" t="str">
        <f>명단!E213</f>
        <v>토월</v>
      </c>
      <c r="B212" s="178" t="str">
        <f>명단!B213&amp;명단!C213&amp;명단!D213</f>
        <v>남복40대초심</v>
      </c>
      <c r="C212" s="178" t="str">
        <f>명단!E213&amp;명단!B213</f>
        <v>토월남복</v>
      </c>
      <c r="D212" s="178" t="str">
        <f>명단!E213&amp;명단!C213</f>
        <v>토월40대</v>
      </c>
      <c r="E212" s="178" t="str">
        <f>명단!E213&amp;명단!D213</f>
        <v>토월초심</v>
      </c>
      <c r="F212" s="178" t="str">
        <f>명단!E213&amp;명단!G213</f>
        <v>토월남100</v>
      </c>
      <c r="G212" s="178" t="str">
        <f>명단!E213&amp;명단!I213</f>
        <v>토월남 95</v>
      </c>
    </row>
    <row r="213" spans="1:7" ht="17.25" customHeight="1" x14ac:dyDescent="0.3">
      <c r="A213" s="178" t="str">
        <f>명단!E214</f>
        <v>한마음</v>
      </c>
      <c r="B213" s="178" t="str">
        <f>명단!B214&amp;명단!C214&amp;명단!D214</f>
        <v>남복40대초심</v>
      </c>
      <c r="C213" s="178" t="str">
        <f>명단!E214&amp;명단!B214</f>
        <v>한마음남복</v>
      </c>
      <c r="D213" s="178" t="str">
        <f>명단!E214&amp;명단!C214</f>
        <v>한마음40대</v>
      </c>
      <c r="E213" s="178" t="str">
        <f>명단!E214&amp;명단!D214</f>
        <v>한마음초심</v>
      </c>
      <c r="F213" s="178" t="str">
        <f>명단!E214&amp;명단!G214</f>
        <v>한마음남 95</v>
      </c>
      <c r="G213" s="178" t="str">
        <f>명단!E214&amp;명단!I214</f>
        <v>한마음남100</v>
      </c>
    </row>
    <row r="214" spans="1:7" ht="17.25" customHeight="1" x14ac:dyDescent="0.3">
      <c r="A214" s="178" t="str">
        <f>명단!E215</f>
        <v>한빛</v>
      </c>
      <c r="B214" s="178" t="str">
        <f>명단!B215&amp;명단!C215&amp;명단!D215</f>
        <v>남복40대초심</v>
      </c>
      <c r="C214" s="178" t="str">
        <f>명단!E215&amp;명단!B215</f>
        <v>한빛남복</v>
      </c>
      <c r="D214" s="178" t="str">
        <f>명단!E215&amp;명단!C215</f>
        <v>한빛40대</v>
      </c>
      <c r="E214" s="178" t="str">
        <f>명단!E215&amp;명단!D215</f>
        <v>한빛초심</v>
      </c>
      <c r="F214" s="178" t="str">
        <f>명단!E215&amp;명단!G215</f>
        <v>한빛남105</v>
      </c>
      <c r="G214" s="178" t="str">
        <f>명단!E215&amp;명단!I215</f>
        <v>한빛남 95</v>
      </c>
    </row>
    <row r="215" spans="1:7" ht="17.25" customHeight="1" x14ac:dyDescent="0.3">
      <c r="A215" s="178" t="str">
        <f>명단!E216</f>
        <v>RMB</v>
      </c>
      <c r="B215" s="178" t="str">
        <f>명단!B216&amp;명단!C216&amp;명단!D216</f>
        <v>남복50대A</v>
      </c>
      <c r="C215" s="178" t="str">
        <f>명단!E216&amp;명단!B216</f>
        <v>RMB남복</v>
      </c>
      <c r="D215" s="178" t="str">
        <f>명단!E216&amp;명단!C216</f>
        <v>RMB50대</v>
      </c>
      <c r="E215" s="178" t="str">
        <f>명단!E216&amp;명단!D216</f>
        <v>RMBA</v>
      </c>
      <c r="F215" s="178" t="str">
        <f>명단!E216&amp;명단!G216</f>
        <v>RMB남100</v>
      </c>
      <c r="G215" s="178" t="str">
        <f>명단!E216&amp;명단!I216</f>
        <v>RMB남100</v>
      </c>
    </row>
    <row r="216" spans="1:7" ht="17.25" customHeight="1" x14ac:dyDescent="0.3">
      <c r="A216" s="178" t="str">
        <f>명단!E217</f>
        <v>상현</v>
      </c>
      <c r="B216" s="178" t="str">
        <f>명단!B217&amp;명단!C217&amp;명단!D217</f>
        <v>남복50대A</v>
      </c>
      <c r="C216" s="178" t="str">
        <f>명단!E217&amp;명단!B217</f>
        <v>상현남복</v>
      </c>
      <c r="D216" s="178" t="str">
        <f>명단!E217&amp;명단!C217</f>
        <v>상현50대</v>
      </c>
      <c r="E216" s="178" t="str">
        <f>명단!E217&amp;명단!D217</f>
        <v>상현A</v>
      </c>
      <c r="F216" s="178" t="str">
        <f>명단!E217&amp;명단!G217</f>
        <v>상현남105</v>
      </c>
      <c r="G216" s="178" t="str">
        <f>명단!E217&amp;명단!I217</f>
        <v>상현남 95</v>
      </c>
    </row>
    <row r="217" spans="1:7" ht="17.25" customHeight="1" x14ac:dyDescent="0.3">
      <c r="A217" s="178" t="str">
        <f>명단!E218</f>
        <v>서경</v>
      </c>
      <c r="B217" s="178" t="str">
        <f>명단!B218&amp;명단!C218&amp;명단!D218</f>
        <v>남복50대A</v>
      </c>
      <c r="C217" s="178" t="str">
        <f>명단!E218&amp;명단!B218</f>
        <v>서경남복</v>
      </c>
      <c r="D217" s="178" t="str">
        <f>명단!E218&amp;명단!C218</f>
        <v>서경50대</v>
      </c>
      <c r="E217" s="178" t="str">
        <f>명단!E218&amp;명단!D218</f>
        <v>서경A</v>
      </c>
      <c r="F217" s="178" t="str">
        <f>명단!E218&amp;명단!G218</f>
        <v>서경여 90</v>
      </c>
      <c r="G217" s="178" t="str">
        <f>명단!E218&amp;명단!I218</f>
        <v>서경남100</v>
      </c>
    </row>
    <row r="218" spans="1:7" ht="17.25" customHeight="1" x14ac:dyDescent="0.3">
      <c r="A218" s="178" t="str">
        <f>명단!E219</f>
        <v>서경</v>
      </c>
      <c r="B218" s="178" t="str">
        <f>명단!B219&amp;명단!C219&amp;명단!D219</f>
        <v>남복50대A</v>
      </c>
      <c r="C218" s="178" t="str">
        <f>명단!E219&amp;명단!B219</f>
        <v>서경남복</v>
      </c>
      <c r="D218" s="178" t="str">
        <f>명단!E219&amp;명단!C219</f>
        <v>서경50대</v>
      </c>
      <c r="E218" s="178" t="str">
        <f>명단!E219&amp;명단!D219</f>
        <v>서경A</v>
      </c>
      <c r="F218" s="178" t="str">
        <f>명단!E219&amp;명단!G219</f>
        <v>서경남100</v>
      </c>
      <c r="G218" s="178" t="str">
        <f>명단!E219&amp;명단!I219</f>
        <v>서경남 95</v>
      </c>
    </row>
    <row r="219" spans="1:7" ht="17.25" customHeight="1" x14ac:dyDescent="0.3">
      <c r="A219" s="178" t="str">
        <f>명단!E220</f>
        <v>갈뫼</v>
      </c>
      <c r="B219" s="178" t="str">
        <f>명단!B220&amp;명단!C220&amp;명단!D220</f>
        <v>남복50대B</v>
      </c>
      <c r="C219" s="178" t="str">
        <f>명단!E220&amp;명단!B220</f>
        <v>갈뫼남복</v>
      </c>
      <c r="D219" s="178" t="str">
        <f>명단!E220&amp;명단!C220</f>
        <v>갈뫼50대</v>
      </c>
      <c r="E219" s="178" t="str">
        <f>명단!E220&amp;명단!D220</f>
        <v>갈뫼B</v>
      </c>
      <c r="F219" s="178" t="str">
        <f>명단!E220&amp;명단!G220</f>
        <v>갈뫼남100</v>
      </c>
      <c r="G219" s="178" t="str">
        <f>명단!E220&amp;명단!I220</f>
        <v>갈뫼남100</v>
      </c>
    </row>
    <row r="220" spans="1:7" ht="17.25" customHeight="1" x14ac:dyDescent="0.3">
      <c r="A220" s="178" t="str">
        <f>명단!E221</f>
        <v>배즐사</v>
      </c>
      <c r="B220" s="178" t="str">
        <f>명단!B221&amp;명단!C221&amp;명단!D221</f>
        <v>남복50대B</v>
      </c>
      <c r="C220" s="178" t="str">
        <f>명단!E221&amp;명단!B221</f>
        <v>배즐사남복</v>
      </c>
      <c r="D220" s="178" t="str">
        <f>명단!E221&amp;명단!C221</f>
        <v>배즐사50대</v>
      </c>
      <c r="E220" s="178" t="str">
        <f>명단!E221&amp;명단!D221</f>
        <v>배즐사B</v>
      </c>
      <c r="F220" s="178" t="str">
        <f>명단!E221&amp;명단!G221</f>
        <v>배즐사남 95</v>
      </c>
      <c r="G220" s="178" t="str">
        <f>명단!E221&amp;명단!I221</f>
        <v>배즐사남100</v>
      </c>
    </row>
    <row r="221" spans="1:7" ht="17.25" customHeight="1" x14ac:dyDescent="0.3">
      <c r="A221" s="178" t="str">
        <f>명단!E222</f>
        <v>번개</v>
      </c>
      <c r="B221" s="178" t="str">
        <f>명단!B222&amp;명단!C222&amp;명단!D222</f>
        <v>남복50대B</v>
      </c>
      <c r="C221" s="178" t="str">
        <f>명단!E222&amp;명단!B222</f>
        <v>번개남복</v>
      </c>
      <c r="D221" s="178" t="str">
        <f>명단!E222&amp;명단!C222</f>
        <v>번개50대</v>
      </c>
      <c r="E221" s="178" t="str">
        <f>명단!E222&amp;명단!D222</f>
        <v>번개B</v>
      </c>
      <c r="F221" s="178" t="str">
        <f>명단!E222&amp;명단!G222</f>
        <v>번개남100</v>
      </c>
      <c r="G221" s="178" t="str">
        <f>명단!E222&amp;명단!I222</f>
        <v>번개남100</v>
      </c>
    </row>
    <row r="222" spans="1:7" ht="17.25" customHeight="1" x14ac:dyDescent="0.3">
      <c r="A222" s="178" t="str">
        <f>명단!E223</f>
        <v>병점</v>
      </c>
      <c r="B222" s="178" t="str">
        <f>명단!B223&amp;명단!C223&amp;명단!D223</f>
        <v>남복50대B</v>
      </c>
      <c r="C222" s="178" t="str">
        <f>명단!E223&amp;명단!B223</f>
        <v>병점남복</v>
      </c>
      <c r="D222" s="178" t="str">
        <f>명단!E223&amp;명단!C223</f>
        <v>병점50대</v>
      </c>
      <c r="E222" s="178" t="str">
        <f>명단!E223&amp;명단!D223</f>
        <v>병점B</v>
      </c>
      <c r="F222" s="178" t="str">
        <f>명단!E223&amp;명단!G223</f>
        <v>병점남 95</v>
      </c>
      <c r="G222" s="178" t="str">
        <f>명단!E223&amp;명단!I223</f>
        <v>병점남100</v>
      </c>
    </row>
    <row r="223" spans="1:7" ht="17.25" customHeight="1" x14ac:dyDescent="0.3">
      <c r="A223" s="178" t="str">
        <f>명단!E224</f>
        <v>죽전</v>
      </c>
      <c r="B223" s="178" t="str">
        <f>명단!B224&amp;명단!C224&amp;명단!D224</f>
        <v>남복50대B</v>
      </c>
      <c r="C223" s="178" t="str">
        <f>명단!E224&amp;명단!B224</f>
        <v>죽전남복</v>
      </c>
      <c r="D223" s="178" t="str">
        <f>명단!E224&amp;명단!C224</f>
        <v>죽전50대</v>
      </c>
      <c r="E223" s="178" t="str">
        <f>명단!E224&amp;명단!D224</f>
        <v>죽전B</v>
      </c>
      <c r="F223" s="178" t="str">
        <f>명단!E224&amp;명단!G224</f>
        <v>죽전남 95</v>
      </c>
      <c r="G223" s="178" t="str">
        <f>명단!E224&amp;명단!I224</f>
        <v>죽전남 95</v>
      </c>
    </row>
    <row r="224" spans="1:7" ht="17.25" customHeight="1" x14ac:dyDescent="0.3">
      <c r="A224" s="178" t="str">
        <f>명단!E225</f>
        <v>드래곤64</v>
      </c>
      <c r="B224" s="178" t="str">
        <f>명단!B225&amp;명단!C225&amp;명단!D225</f>
        <v>남복50대C</v>
      </c>
      <c r="C224" s="178" t="str">
        <f>명단!E225&amp;명단!B225</f>
        <v>드래곤64남복</v>
      </c>
      <c r="D224" s="178" t="str">
        <f>명단!E225&amp;명단!C225</f>
        <v>드래곤6450대</v>
      </c>
      <c r="E224" s="178" t="str">
        <f>명단!E225&amp;명단!D225</f>
        <v>드래곤64C</v>
      </c>
      <c r="F224" s="178" t="str">
        <f>명단!E225&amp;명단!G225</f>
        <v>드래곤64남100</v>
      </c>
      <c r="G224" s="178" t="str">
        <f>명단!E225&amp;명단!I225</f>
        <v>드래곤64남 95</v>
      </c>
    </row>
    <row r="225" spans="1:7" ht="17.25" customHeight="1" x14ac:dyDescent="0.3">
      <c r="A225" s="178" t="str">
        <f>명단!E226</f>
        <v>부천송내</v>
      </c>
      <c r="B225" s="178" t="str">
        <f>명단!B226&amp;명단!C226&amp;명단!D226</f>
        <v>남복50대C</v>
      </c>
      <c r="C225" s="178" t="str">
        <f>명단!E226&amp;명단!B226</f>
        <v>부천송내남복</v>
      </c>
      <c r="D225" s="178" t="str">
        <f>명단!E226&amp;명단!C226</f>
        <v>부천송내50대</v>
      </c>
      <c r="E225" s="178" t="str">
        <f>명단!E226&amp;명단!D226</f>
        <v>부천송내C</v>
      </c>
      <c r="F225" s="178" t="str">
        <f>명단!E226&amp;명단!G226</f>
        <v>부천송내남100</v>
      </c>
      <c r="G225" s="178" t="str">
        <f>명단!E226&amp;명단!I226</f>
        <v>부천송내남100</v>
      </c>
    </row>
    <row r="226" spans="1:7" ht="17.25" customHeight="1" x14ac:dyDescent="0.3">
      <c r="A226" s="178" t="str">
        <f>명단!E227</f>
        <v>상미</v>
      </c>
      <c r="B226" s="178" t="str">
        <f>명단!B227&amp;명단!C227&amp;명단!D227</f>
        <v>남복50대C</v>
      </c>
      <c r="C226" s="178" t="str">
        <f>명단!E227&amp;명단!B227</f>
        <v>상미남복</v>
      </c>
      <c r="D226" s="178" t="str">
        <f>명단!E227&amp;명단!C227</f>
        <v>상미50대</v>
      </c>
      <c r="E226" s="178" t="str">
        <f>명단!E227&amp;명단!D227</f>
        <v>상미C</v>
      </c>
      <c r="F226" s="178" t="str">
        <f>명단!E227&amp;명단!G227</f>
        <v>상미남105</v>
      </c>
      <c r="G226" s="178" t="str">
        <f>명단!E227&amp;명단!I227</f>
        <v>상미남105</v>
      </c>
    </row>
    <row r="227" spans="1:7" ht="17.25" customHeight="1" x14ac:dyDescent="0.3">
      <c r="A227" s="178" t="str">
        <f>명단!E228</f>
        <v>서해</v>
      </c>
      <c r="B227" s="178" t="str">
        <f>명단!B228&amp;명단!C228&amp;명단!D228</f>
        <v>남복50대C</v>
      </c>
      <c r="C227" s="178" t="str">
        <f>명단!E228&amp;명단!B228</f>
        <v>서해남복</v>
      </c>
      <c r="D227" s="178" t="str">
        <f>명단!E228&amp;명단!C228</f>
        <v>서해50대</v>
      </c>
      <c r="E227" s="178" t="str">
        <f>명단!E228&amp;명단!D228</f>
        <v>서해C</v>
      </c>
      <c r="F227" s="178" t="str">
        <f>명단!E228&amp;명단!G228</f>
        <v>서해남100</v>
      </c>
      <c r="G227" s="178" t="str">
        <f>명단!E228&amp;명단!I228</f>
        <v>서해남100</v>
      </c>
    </row>
    <row r="228" spans="1:7" ht="17.25" customHeight="1" x14ac:dyDescent="0.3">
      <c r="A228" s="178" t="str">
        <f>명단!E229</f>
        <v>여성연맹</v>
      </c>
      <c r="B228" s="178" t="str">
        <f>명단!B229&amp;명단!C229&amp;명단!D229</f>
        <v>남복50대C</v>
      </c>
      <c r="C228" s="178" t="str">
        <f>명단!E229&amp;명단!B229</f>
        <v>여성연맹남복</v>
      </c>
      <c r="D228" s="178" t="str">
        <f>명단!E229&amp;명단!C229</f>
        <v>여성연맹50대</v>
      </c>
      <c r="E228" s="178" t="str">
        <f>명단!E229&amp;명단!D229</f>
        <v>여성연맹C</v>
      </c>
      <c r="F228" s="178" t="str">
        <f>명단!E229&amp;명단!G229</f>
        <v>여성연맹남 95</v>
      </c>
      <c r="G228" s="178" t="str">
        <f>명단!E229&amp;명단!I229</f>
        <v>여성연맹남 95</v>
      </c>
    </row>
    <row r="229" spans="1:7" ht="17.25" customHeight="1" x14ac:dyDescent="0.3">
      <c r="A229" s="178" t="str">
        <f>명단!E230</f>
        <v>용인티처</v>
      </c>
      <c r="B229" s="178" t="str">
        <f>명단!B230&amp;명단!C230&amp;명단!D230</f>
        <v>남복50대C</v>
      </c>
      <c r="C229" s="178" t="str">
        <f>명단!E230&amp;명단!B230</f>
        <v>용인티처남복</v>
      </c>
      <c r="D229" s="178" t="str">
        <f>명단!E230&amp;명단!C230</f>
        <v>용인티처50대</v>
      </c>
      <c r="E229" s="178" t="str">
        <f>명단!E230&amp;명단!D230</f>
        <v>용인티처C</v>
      </c>
      <c r="F229" s="178" t="str">
        <f>명단!E230&amp;명단!G230</f>
        <v>용인티처남110</v>
      </c>
      <c r="G229" s="178" t="str">
        <f>명단!E230&amp;명단!I230</f>
        <v>용인티처남100</v>
      </c>
    </row>
    <row r="230" spans="1:7" ht="17.25" customHeight="1" x14ac:dyDescent="0.3">
      <c r="A230" s="178" t="str">
        <f>명단!E231</f>
        <v>토월</v>
      </c>
      <c r="B230" s="178" t="str">
        <f>명단!B231&amp;명단!C231&amp;명단!D231</f>
        <v>남복50대C</v>
      </c>
      <c r="C230" s="178" t="str">
        <f>명단!E231&amp;명단!B231</f>
        <v>토월남복</v>
      </c>
      <c r="D230" s="178" t="str">
        <f>명단!E231&amp;명단!C231</f>
        <v>토월50대</v>
      </c>
      <c r="E230" s="178" t="str">
        <f>명단!E231&amp;명단!D231</f>
        <v>토월C</v>
      </c>
      <c r="F230" s="178" t="str">
        <f>명단!E231&amp;명단!G231</f>
        <v>토월남 95</v>
      </c>
      <c r="G230" s="178" t="str">
        <f>명단!E231&amp;명단!I231</f>
        <v>토월남105</v>
      </c>
    </row>
    <row r="231" spans="1:7" ht="17.25" customHeight="1" x14ac:dyDescent="0.3">
      <c r="A231" s="178" t="str">
        <f>명단!E232</f>
        <v>갈뫼</v>
      </c>
      <c r="B231" s="178" t="str">
        <f>명단!B232&amp;명단!C232&amp;명단!D232</f>
        <v>남복50대D</v>
      </c>
      <c r="C231" s="178" t="str">
        <f>명단!E232&amp;명단!B232</f>
        <v>갈뫼남복</v>
      </c>
      <c r="D231" s="178" t="str">
        <f>명단!E232&amp;명단!C232</f>
        <v>갈뫼50대</v>
      </c>
      <c r="E231" s="178" t="str">
        <f>명단!E232&amp;명단!D232</f>
        <v>갈뫼D</v>
      </c>
      <c r="F231" s="178" t="str">
        <f>명단!E232&amp;명단!G232</f>
        <v>갈뫼남100</v>
      </c>
      <c r="G231" s="178" t="str">
        <f>명단!E232&amp;명단!I232</f>
        <v>갈뫼남100</v>
      </c>
    </row>
    <row r="232" spans="1:7" ht="17.25" customHeight="1" x14ac:dyDescent="0.3">
      <c r="A232" s="178" t="str">
        <f>명단!E233</f>
        <v>갈뫼</v>
      </c>
      <c r="B232" s="178" t="str">
        <f>명단!B233&amp;명단!C233&amp;명단!D233</f>
        <v>남복50대D</v>
      </c>
      <c r="C232" s="178" t="str">
        <f>명단!E233&amp;명단!B233</f>
        <v>갈뫼남복</v>
      </c>
      <c r="D232" s="178" t="str">
        <f>명단!E233&amp;명단!C233</f>
        <v>갈뫼50대</v>
      </c>
      <c r="E232" s="178" t="str">
        <f>명단!E233&amp;명단!D233</f>
        <v>갈뫼D</v>
      </c>
      <c r="F232" s="178" t="str">
        <f>명단!E233&amp;명단!G233</f>
        <v>갈뫼남100</v>
      </c>
      <c r="G232" s="178" t="str">
        <f>명단!E233&amp;명단!I233</f>
        <v>갈뫼남100</v>
      </c>
    </row>
    <row r="233" spans="1:7" ht="17.25" customHeight="1" x14ac:dyDescent="0.3">
      <c r="A233" s="178" t="str">
        <f>명단!E234</f>
        <v>광주</v>
      </c>
      <c r="B233" s="178" t="str">
        <f>명단!B234&amp;명단!C234&amp;명단!D234</f>
        <v>남복50대D</v>
      </c>
      <c r="C233" s="178" t="str">
        <f>명단!E234&amp;명단!B234</f>
        <v>광주남복</v>
      </c>
      <c r="D233" s="178" t="str">
        <f>명단!E234&amp;명단!C234</f>
        <v>광주50대</v>
      </c>
      <c r="E233" s="178" t="str">
        <f>명단!E234&amp;명단!D234</f>
        <v>광주D</v>
      </c>
      <c r="F233" s="178" t="str">
        <f>명단!E234&amp;명단!G234</f>
        <v>광주남100</v>
      </c>
      <c r="G233" s="178" t="str">
        <f>명단!E234&amp;명단!I234</f>
        <v>광주남100</v>
      </c>
    </row>
    <row r="234" spans="1:7" ht="17.25" customHeight="1" x14ac:dyDescent="0.3">
      <c r="A234" s="178" t="str">
        <f>명단!E235</f>
        <v>드래곤64</v>
      </c>
      <c r="B234" s="178" t="str">
        <f>명단!B235&amp;명단!C235&amp;명단!D235</f>
        <v>남복50대D</v>
      </c>
      <c r="C234" s="178" t="str">
        <f>명단!E235&amp;명단!B235</f>
        <v>드래곤64남복</v>
      </c>
      <c r="D234" s="178" t="str">
        <f>명단!E235&amp;명단!C235</f>
        <v>드래곤6450대</v>
      </c>
      <c r="E234" s="178" t="str">
        <f>명단!E235&amp;명단!D235</f>
        <v>드래곤64D</v>
      </c>
      <c r="F234" s="178" t="str">
        <f>명단!E235&amp;명단!G235</f>
        <v>드래곤64남100</v>
      </c>
      <c r="G234" s="178" t="str">
        <f>명단!E235&amp;명단!I235</f>
        <v>드래곤64남 95</v>
      </c>
    </row>
    <row r="235" spans="1:7" ht="17.25" customHeight="1" x14ac:dyDescent="0.3">
      <c r="A235" s="178" t="str">
        <f>명단!E236</f>
        <v>드래곤64</v>
      </c>
      <c r="B235" s="178" t="str">
        <f>명단!B236&amp;명단!C236&amp;명단!D236</f>
        <v>남복50대D</v>
      </c>
      <c r="C235" s="178" t="str">
        <f>명단!E236&amp;명단!B236</f>
        <v>드래곤64남복</v>
      </c>
      <c r="D235" s="178" t="str">
        <f>명단!E236&amp;명단!C236</f>
        <v>드래곤6450대</v>
      </c>
      <c r="E235" s="178" t="str">
        <f>명단!E236&amp;명단!D236</f>
        <v>드래곤64D</v>
      </c>
      <c r="F235" s="178" t="str">
        <f>명단!E236&amp;명단!G236</f>
        <v>드래곤64남100</v>
      </c>
      <c r="G235" s="178" t="str">
        <f>명단!E236&amp;명단!I236</f>
        <v>드래곤64남100</v>
      </c>
    </row>
    <row r="236" spans="1:7" ht="17.25" customHeight="1" x14ac:dyDescent="0.3">
      <c r="A236" s="178" t="str">
        <f>명단!E237</f>
        <v>라온</v>
      </c>
      <c r="B236" s="178" t="str">
        <f>명단!B237&amp;명단!C237&amp;명단!D237</f>
        <v>남복50대D</v>
      </c>
      <c r="C236" s="178" t="str">
        <f>명단!E237&amp;명단!B237</f>
        <v>라온남복</v>
      </c>
      <c r="D236" s="178" t="str">
        <f>명단!E237&amp;명단!C237</f>
        <v>라온50대</v>
      </c>
      <c r="E236" s="178" t="str">
        <f>명단!E237&amp;명단!D237</f>
        <v>라온D</v>
      </c>
      <c r="F236" s="178" t="str">
        <f>명단!E237&amp;명단!G237</f>
        <v>라온남100</v>
      </c>
      <c r="G236" s="178" t="str">
        <f>명단!E237&amp;명단!I237</f>
        <v>라온남100</v>
      </c>
    </row>
    <row r="237" spans="1:7" ht="17.25" customHeight="1" x14ac:dyDescent="0.3">
      <c r="A237" s="178" t="str">
        <f>명단!E238</f>
        <v>보라</v>
      </c>
      <c r="B237" s="178" t="str">
        <f>명단!B238&amp;명단!C238&amp;명단!D238</f>
        <v>남복50대D</v>
      </c>
      <c r="C237" s="178" t="str">
        <f>명단!E238&amp;명단!B238</f>
        <v>보라남복</v>
      </c>
      <c r="D237" s="178" t="str">
        <f>명단!E238&amp;명단!C238</f>
        <v>보라50대</v>
      </c>
      <c r="E237" s="178" t="str">
        <f>명단!E238&amp;명단!D238</f>
        <v>보라D</v>
      </c>
      <c r="F237" s="178" t="str">
        <f>명단!E238&amp;명단!G238</f>
        <v>보라남 95</v>
      </c>
      <c r="G237" s="178" t="str">
        <f>명단!E238&amp;명단!I238</f>
        <v>보라남100</v>
      </c>
    </row>
    <row r="238" spans="1:7" ht="17.25" customHeight="1" x14ac:dyDescent="0.3">
      <c r="A238" s="178" t="str">
        <f>명단!E239</f>
        <v>북내</v>
      </c>
      <c r="B238" s="178" t="str">
        <f>명단!B239&amp;명단!C239&amp;명단!D239</f>
        <v>남복50대D</v>
      </c>
      <c r="C238" s="178" t="str">
        <f>명단!E239&amp;명단!B239</f>
        <v>북내남복</v>
      </c>
      <c r="D238" s="178" t="str">
        <f>명단!E239&amp;명단!C239</f>
        <v>북내50대</v>
      </c>
      <c r="E238" s="178" t="str">
        <f>명단!E239&amp;명단!D239</f>
        <v>북내D</v>
      </c>
      <c r="F238" s="178" t="str">
        <f>명단!E239&amp;명단!G239</f>
        <v>북내남100</v>
      </c>
      <c r="G238" s="178" t="str">
        <f>명단!E239&amp;명단!I239</f>
        <v>북내남100</v>
      </c>
    </row>
    <row r="239" spans="1:7" ht="17.25" customHeight="1" x14ac:dyDescent="0.3">
      <c r="A239" s="178" t="str">
        <f>명단!E240</f>
        <v>상현</v>
      </c>
      <c r="B239" s="178" t="str">
        <f>명단!B240&amp;명단!C240&amp;명단!D240</f>
        <v>남복50대D</v>
      </c>
      <c r="C239" s="178" t="str">
        <f>명단!E240&amp;명단!B240</f>
        <v>상현남복</v>
      </c>
      <c r="D239" s="178" t="str">
        <f>명단!E240&amp;명단!C240</f>
        <v>상현50대</v>
      </c>
      <c r="E239" s="178" t="str">
        <f>명단!E240&amp;명단!D240</f>
        <v>상현D</v>
      </c>
      <c r="F239" s="178" t="str">
        <f>명단!E240&amp;명단!G240</f>
        <v>상현남100</v>
      </c>
      <c r="G239" s="178" t="str">
        <f>명단!E240&amp;명단!I240</f>
        <v>상현남 95</v>
      </c>
    </row>
    <row r="240" spans="1:7" ht="17.25" customHeight="1" x14ac:dyDescent="0.3">
      <c r="A240" s="178" t="str">
        <f>명단!E241</f>
        <v>서경</v>
      </c>
      <c r="B240" s="178" t="str">
        <f>명단!B241&amp;명단!C241&amp;명단!D241</f>
        <v>남복50대D</v>
      </c>
      <c r="C240" s="178" t="str">
        <f>명단!E241&amp;명단!B241</f>
        <v>서경남복</v>
      </c>
      <c r="D240" s="178" t="str">
        <f>명단!E241&amp;명단!C241</f>
        <v>서경50대</v>
      </c>
      <c r="E240" s="178" t="str">
        <f>명단!E241&amp;명단!D241</f>
        <v>서경D</v>
      </c>
      <c r="F240" s="178" t="str">
        <f>명단!E241&amp;명단!G241</f>
        <v>서경남100</v>
      </c>
      <c r="G240" s="178" t="str">
        <f>명단!E241&amp;명단!I241</f>
        <v>서경남 95</v>
      </c>
    </row>
    <row r="241" spans="1:7" ht="17.25" customHeight="1" x14ac:dyDescent="0.3">
      <c r="A241" s="178" t="str">
        <f>명단!E242</f>
        <v>서경</v>
      </c>
      <c r="B241" s="178" t="str">
        <f>명단!B242&amp;명단!C242&amp;명단!D242</f>
        <v>남복50대D</v>
      </c>
      <c r="C241" s="178" t="str">
        <f>명단!E242&amp;명단!B242</f>
        <v>서경남복</v>
      </c>
      <c r="D241" s="178" t="str">
        <f>명단!E242&amp;명단!C242</f>
        <v>서경50대</v>
      </c>
      <c r="E241" s="178" t="str">
        <f>명단!E242&amp;명단!D242</f>
        <v>서경D</v>
      </c>
      <c r="F241" s="178" t="str">
        <f>명단!E242&amp;명단!G242</f>
        <v>서경남105</v>
      </c>
      <c r="G241" s="178" t="str">
        <f>명단!E242&amp;명단!I242</f>
        <v>서경남 95</v>
      </c>
    </row>
    <row r="242" spans="1:7" ht="17.25" customHeight="1" x14ac:dyDescent="0.3">
      <c r="A242" s="178" t="str">
        <f>명단!E243</f>
        <v>서경</v>
      </c>
      <c r="B242" s="178" t="str">
        <f>명단!B243&amp;명단!C243&amp;명단!D243</f>
        <v>남복50대D</v>
      </c>
      <c r="C242" s="178" t="str">
        <f>명단!E243&amp;명단!B243</f>
        <v>서경남복</v>
      </c>
      <c r="D242" s="178" t="str">
        <f>명단!E243&amp;명단!C243</f>
        <v>서경50대</v>
      </c>
      <c r="E242" s="178" t="str">
        <f>명단!E243&amp;명단!D243</f>
        <v>서경D</v>
      </c>
      <c r="F242" s="178" t="str">
        <f>명단!E243&amp;명단!G243</f>
        <v>서경남100</v>
      </c>
      <c r="G242" s="178" t="str">
        <f>명단!E243&amp;명단!I243</f>
        <v>서경남105</v>
      </c>
    </row>
    <row r="243" spans="1:7" ht="17.25" customHeight="1" x14ac:dyDescent="0.3">
      <c r="A243" s="178" t="str">
        <f>명단!E244</f>
        <v>서농</v>
      </c>
      <c r="B243" s="178" t="str">
        <f>명단!B244&amp;명단!C244&amp;명단!D244</f>
        <v>남복50대D</v>
      </c>
      <c r="C243" s="178" t="str">
        <f>명단!E244&amp;명단!B244</f>
        <v>서농남복</v>
      </c>
      <c r="D243" s="178" t="str">
        <f>명단!E244&amp;명단!C244</f>
        <v>서농50대</v>
      </c>
      <c r="E243" s="178" t="str">
        <f>명단!E244&amp;명단!D244</f>
        <v>서농D</v>
      </c>
      <c r="F243" s="178" t="str">
        <f>명단!E244&amp;명단!G244</f>
        <v>서농남100</v>
      </c>
      <c r="G243" s="178" t="str">
        <f>명단!E244&amp;명단!I244</f>
        <v>서농남110</v>
      </c>
    </row>
    <row r="244" spans="1:7" ht="17.25" customHeight="1" x14ac:dyDescent="0.3">
      <c r="A244" s="178" t="str">
        <f>명단!E245</f>
        <v>수원석우</v>
      </c>
      <c r="B244" s="178" t="str">
        <f>명단!B245&amp;명단!C245&amp;명단!D245</f>
        <v>남복50대D</v>
      </c>
      <c r="C244" s="178" t="str">
        <f>명단!E245&amp;명단!B245</f>
        <v>수원석우남복</v>
      </c>
      <c r="D244" s="178" t="str">
        <f>명단!E245&amp;명단!C245</f>
        <v>수원석우50대</v>
      </c>
      <c r="E244" s="178" t="str">
        <f>명단!E245&amp;명단!D245</f>
        <v>수원석우D</v>
      </c>
      <c r="F244" s="178" t="str">
        <f>명단!E245&amp;명단!G245</f>
        <v>수원석우남110</v>
      </c>
      <c r="G244" s="178" t="str">
        <f>명단!E245&amp;명단!I245</f>
        <v>수원석우남105</v>
      </c>
    </row>
    <row r="245" spans="1:7" ht="17.25" customHeight="1" x14ac:dyDescent="0.3">
      <c r="A245" s="178" t="str">
        <f>명단!E246</f>
        <v>스카이</v>
      </c>
      <c r="B245" s="178" t="str">
        <f>명단!B246&amp;명단!C246&amp;명단!D246</f>
        <v>남복50대D</v>
      </c>
      <c r="C245" s="178" t="str">
        <f>명단!E246&amp;명단!B246</f>
        <v>스카이남복</v>
      </c>
      <c r="D245" s="178" t="str">
        <f>명단!E246&amp;명단!C246</f>
        <v>스카이50대</v>
      </c>
      <c r="E245" s="178" t="str">
        <f>명단!E246&amp;명단!D246</f>
        <v>스카이D</v>
      </c>
      <c r="F245" s="178" t="str">
        <f>명단!E246&amp;명단!G246</f>
        <v>스카이남 95</v>
      </c>
      <c r="G245" s="178" t="str">
        <f>명단!E246&amp;명단!I246</f>
        <v>스카이남 95</v>
      </c>
    </row>
    <row r="246" spans="1:7" ht="17.25" customHeight="1" x14ac:dyDescent="0.3">
      <c r="A246" s="178" t="str">
        <f>명단!E247</f>
        <v>신갈</v>
      </c>
      <c r="B246" s="178" t="str">
        <f>명단!B247&amp;명단!C247&amp;명단!D247</f>
        <v>남복50대D</v>
      </c>
      <c r="C246" s="178" t="str">
        <f>명단!E247&amp;명단!B247</f>
        <v>신갈남복</v>
      </c>
      <c r="D246" s="178" t="str">
        <f>명단!E247&amp;명단!C247</f>
        <v>신갈50대</v>
      </c>
      <c r="E246" s="178" t="str">
        <f>명단!E247&amp;명단!D247</f>
        <v>신갈D</v>
      </c>
      <c r="F246" s="178" t="str">
        <f>명단!E247&amp;명단!G247</f>
        <v>신갈남100</v>
      </c>
      <c r="G246" s="178" t="str">
        <f>명단!E247&amp;명단!I247</f>
        <v>신갈남100</v>
      </c>
    </row>
    <row r="247" spans="1:7" ht="17.25" customHeight="1" x14ac:dyDescent="0.3">
      <c r="A247" s="178" t="str">
        <f>명단!E248</f>
        <v>신갈</v>
      </c>
      <c r="B247" s="178" t="str">
        <f>명단!B248&amp;명단!C248&amp;명단!D248</f>
        <v>남복50대D</v>
      </c>
      <c r="C247" s="178" t="str">
        <f>명단!E248&amp;명단!B248</f>
        <v>신갈남복</v>
      </c>
      <c r="D247" s="178" t="str">
        <f>명단!E248&amp;명단!C248</f>
        <v>신갈50대</v>
      </c>
      <c r="E247" s="178" t="str">
        <f>명단!E248&amp;명단!D248</f>
        <v>신갈D</v>
      </c>
      <c r="F247" s="178" t="str">
        <f>명단!E248&amp;명단!G248</f>
        <v>신갈남 95</v>
      </c>
      <c r="G247" s="178" t="str">
        <f>명단!E248&amp;명단!I248</f>
        <v>신갈남 95</v>
      </c>
    </row>
    <row r="248" spans="1:7" ht="17.25" customHeight="1" x14ac:dyDescent="0.3">
      <c r="A248" s="178" t="str">
        <f>명단!E249</f>
        <v>신동백</v>
      </c>
      <c r="B248" s="178" t="str">
        <f>명단!B249&amp;명단!C249&amp;명단!D249</f>
        <v>남복50대D</v>
      </c>
      <c r="C248" s="178" t="str">
        <f>명단!E249&amp;명단!B249</f>
        <v>신동백남복</v>
      </c>
      <c r="D248" s="178" t="str">
        <f>명단!E249&amp;명단!C249</f>
        <v>신동백50대</v>
      </c>
      <c r="E248" s="178" t="str">
        <f>명단!E249&amp;명단!D249</f>
        <v>신동백D</v>
      </c>
      <c r="F248" s="178" t="str">
        <f>명단!E249&amp;명단!G249</f>
        <v>신동백남100</v>
      </c>
      <c r="G248" s="178" t="str">
        <f>명단!E249&amp;명단!I249</f>
        <v>신동백남105</v>
      </c>
    </row>
    <row r="249" spans="1:7" ht="17.25" customHeight="1" x14ac:dyDescent="0.3">
      <c r="A249" s="178" t="str">
        <f>명단!E250</f>
        <v>신동백</v>
      </c>
      <c r="B249" s="178" t="str">
        <f>명단!B250&amp;명단!C250&amp;명단!D250</f>
        <v>남복50대D</v>
      </c>
      <c r="C249" s="178" t="str">
        <f>명단!E250&amp;명단!B250</f>
        <v>신동백남복</v>
      </c>
      <c r="D249" s="178" t="str">
        <f>명단!E250&amp;명단!C250</f>
        <v>신동백50대</v>
      </c>
      <c r="E249" s="178" t="str">
        <f>명단!E250&amp;명단!D250</f>
        <v>신동백D</v>
      </c>
      <c r="F249" s="178" t="str">
        <f>명단!E250&amp;명단!G250</f>
        <v>신동백남100</v>
      </c>
      <c r="G249" s="178" t="str">
        <f>명단!E250&amp;명단!I250</f>
        <v>신동백남100</v>
      </c>
    </row>
    <row r="250" spans="1:7" ht="17.25" customHeight="1" x14ac:dyDescent="0.3">
      <c r="A250" s="178" t="str">
        <f>명단!E251</f>
        <v>신동백</v>
      </c>
      <c r="B250" s="178" t="str">
        <f>명단!B251&amp;명단!C251&amp;명단!D251</f>
        <v>남복50대D</v>
      </c>
      <c r="C250" s="178" t="str">
        <f>명단!E251&amp;명단!B251</f>
        <v>신동백남복</v>
      </c>
      <c r="D250" s="178" t="str">
        <f>명단!E251&amp;명단!C251</f>
        <v>신동백50대</v>
      </c>
      <c r="E250" s="178" t="str">
        <f>명단!E251&amp;명단!D251</f>
        <v>신동백D</v>
      </c>
      <c r="F250" s="178" t="str">
        <f>명단!E251&amp;명단!G251</f>
        <v>신동백남 95</v>
      </c>
      <c r="G250" s="178" t="str">
        <f>명단!E251&amp;명단!I251</f>
        <v>신동백남 95</v>
      </c>
    </row>
    <row r="251" spans="1:7" ht="17.25" customHeight="1" x14ac:dyDescent="0.3">
      <c r="A251" s="178" t="str">
        <f>명단!E252</f>
        <v>오산대원</v>
      </c>
      <c r="B251" s="178" t="str">
        <f>명단!B252&amp;명단!C252&amp;명단!D252</f>
        <v>남복50대D</v>
      </c>
      <c r="C251" s="178" t="str">
        <f>명단!E252&amp;명단!B252</f>
        <v>오산대원남복</v>
      </c>
      <c r="D251" s="178" t="str">
        <f>명단!E252&amp;명단!C252</f>
        <v>오산대원50대</v>
      </c>
      <c r="E251" s="178" t="str">
        <f>명단!E252&amp;명단!D252</f>
        <v>오산대원D</v>
      </c>
      <c r="F251" s="178" t="str">
        <f>명단!E252&amp;명단!G252</f>
        <v>오산대원남110</v>
      </c>
      <c r="G251" s="178" t="str">
        <f>명단!E252&amp;명단!I252</f>
        <v>오산대원남105</v>
      </c>
    </row>
    <row r="252" spans="1:7" ht="17.25" customHeight="1" x14ac:dyDescent="0.3">
      <c r="A252" s="178" t="str">
        <f>명단!E253</f>
        <v>인천부평</v>
      </c>
      <c r="B252" s="178" t="str">
        <f>명단!B253&amp;명단!C253&amp;명단!D253</f>
        <v>남복50대D</v>
      </c>
      <c r="C252" s="178" t="str">
        <f>명단!E253&amp;명단!B253</f>
        <v>인천부평남복</v>
      </c>
      <c r="D252" s="178" t="str">
        <f>명단!E253&amp;명단!C253</f>
        <v>인천부평50대</v>
      </c>
      <c r="E252" s="178" t="str">
        <f>명단!E253&amp;명단!D253</f>
        <v>인천부평D</v>
      </c>
      <c r="F252" s="178" t="str">
        <f>명단!E253&amp;명단!G253</f>
        <v>인천부평남100</v>
      </c>
      <c r="G252" s="178" t="str">
        <f>명단!E253&amp;명단!I253</f>
        <v>인천부평남 95</v>
      </c>
    </row>
    <row r="253" spans="1:7" ht="17.25" customHeight="1" x14ac:dyDescent="0.3">
      <c r="A253" s="178" t="str">
        <f>명단!E254</f>
        <v>토월</v>
      </c>
      <c r="B253" s="178" t="str">
        <f>명단!B254&amp;명단!C254&amp;명단!D254</f>
        <v>남복50대D</v>
      </c>
      <c r="C253" s="178" t="str">
        <f>명단!E254&amp;명단!B254</f>
        <v>토월남복</v>
      </c>
      <c r="D253" s="178" t="str">
        <f>명단!E254&amp;명단!C254</f>
        <v>토월50대</v>
      </c>
      <c r="E253" s="178" t="str">
        <f>명단!E254&amp;명단!D254</f>
        <v>토월D</v>
      </c>
      <c r="F253" s="178" t="str">
        <f>명단!E254&amp;명단!G254</f>
        <v>토월남100</v>
      </c>
      <c r="G253" s="178" t="str">
        <f>명단!E254&amp;명단!I254</f>
        <v>토월남105</v>
      </c>
    </row>
    <row r="254" spans="1:7" ht="17.25" customHeight="1" x14ac:dyDescent="0.3">
      <c r="A254" s="178" t="str">
        <f>명단!E255</f>
        <v>토월</v>
      </c>
      <c r="B254" s="178" t="str">
        <f>명단!B255&amp;명단!C255&amp;명단!D255</f>
        <v>남복50대D</v>
      </c>
      <c r="C254" s="178" t="str">
        <f>명단!E255&amp;명단!B255</f>
        <v>토월남복</v>
      </c>
      <c r="D254" s="178" t="str">
        <f>명단!E255&amp;명단!C255</f>
        <v>토월50대</v>
      </c>
      <c r="E254" s="178" t="str">
        <f>명단!E255&amp;명단!D255</f>
        <v>토월D</v>
      </c>
      <c r="F254" s="178" t="str">
        <f>명단!E255&amp;명단!G255</f>
        <v>토월남100</v>
      </c>
      <c r="G254" s="178" t="str">
        <f>명단!E255&amp;명단!I255</f>
        <v>토월남105</v>
      </c>
    </row>
    <row r="255" spans="1:7" ht="17.25" customHeight="1" x14ac:dyDescent="0.3">
      <c r="A255" s="178" t="str">
        <f>명단!E256</f>
        <v>한빛</v>
      </c>
      <c r="B255" s="178" t="str">
        <f>명단!B256&amp;명단!C256&amp;명단!D256</f>
        <v>남복50대D</v>
      </c>
      <c r="C255" s="178" t="str">
        <f>명단!E256&amp;명단!B256</f>
        <v>한빛남복</v>
      </c>
      <c r="D255" s="178" t="str">
        <f>명단!E256&amp;명단!C256</f>
        <v>한빛50대</v>
      </c>
      <c r="E255" s="178" t="str">
        <f>명단!E256&amp;명단!D256</f>
        <v>한빛D</v>
      </c>
      <c r="F255" s="178" t="str">
        <f>명단!E256&amp;명단!G256</f>
        <v>한빛남 95</v>
      </c>
      <c r="G255" s="178" t="str">
        <f>명단!E256&amp;명단!I256</f>
        <v>한빛남100</v>
      </c>
    </row>
    <row r="256" spans="1:7" ht="17.25" customHeight="1" x14ac:dyDescent="0.3">
      <c r="A256" s="178" t="str">
        <f>명단!E257</f>
        <v>석현</v>
      </c>
      <c r="B256" s="178" t="str">
        <f>명단!B257&amp;명단!C257&amp;명단!D257</f>
        <v>남복50대D1</v>
      </c>
      <c r="C256" s="178" t="str">
        <f>명단!E257&amp;명단!B257</f>
        <v>석현남복</v>
      </c>
      <c r="D256" s="178" t="str">
        <f>명단!E257&amp;명단!C257</f>
        <v>석현50대</v>
      </c>
      <c r="E256" s="178" t="str">
        <f>명단!E257&amp;명단!D257</f>
        <v>석현D1</v>
      </c>
      <c r="F256" s="178" t="str">
        <f>명단!E257&amp;명단!G257</f>
        <v>석현남105</v>
      </c>
      <c r="G256" s="178" t="str">
        <f>명단!E257&amp;명단!I257</f>
        <v>석현남100</v>
      </c>
    </row>
    <row r="257" spans="1:7" ht="17.25" customHeight="1" x14ac:dyDescent="0.3">
      <c r="A257" s="178" t="str">
        <f>명단!E258</f>
        <v>신동백</v>
      </c>
      <c r="B257" s="178" t="str">
        <f>명단!B258&amp;명단!C258&amp;명단!D258</f>
        <v>남복50대D1</v>
      </c>
      <c r="C257" s="178" t="str">
        <f>명단!E258&amp;명단!B258</f>
        <v>신동백남복</v>
      </c>
      <c r="D257" s="178" t="str">
        <f>명단!E258&amp;명단!C258</f>
        <v>신동백50대</v>
      </c>
      <c r="E257" s="178" t="str">
        <f>명단!E258&amp;명단!D258</f>
        <v>신동백D1</v>
      </c>
      <c r="F257" s="178" t="str">
        <f>명단!E258&amp;명단!G258</f>
        <v>신동백남100</v>
      </c>
      <c r="G257" s="178" t="str">
        <f>명단!E258&amp;명단!I258</f>
        <v>신동백남 95</v>
      </c>
    </row>
    <row r="258" spans="1:7" ht="17.25" customHeight="1" x14ac:dyDescent="0.3">
      <c r="A258" s="178" t="str">
        <f>명단!E259</f>
        <v>신동백</v>
      </c>
      <c r="B258" s="178" t="str">
        <f>명단!B259&amp;명단!C259&amp;명단!D259</f>
        <v>남복50대D1</v>
      </c>
      <c r="C258" s="178" t="str">
        <f>명단!E259&amp;명단!B259</f>
        <v>신동백남복</v>
      </c>
      <c r="D258" s="178" t="str">
        <f>명단!E259&amp;명단!C259</f>
        <v>신동백50대</v>
      </c>
      <c r="E258" s="178" t="str">
        <f>명단!E259&amp;명단!D259</f>
        <v>신동백D1</v>
      </c>
      <c r="F258" s="178" t="str">
        <f>명단!E259&amp;명단!G259</f>
        <v>신동백남100</v>
      </c>
      <c r="G258" s="178" t="str">
        <f>명단!E259&amp;명단!I259</f>
        <v>신동백남 95</v>
      </c>
    </row>
    <row r="259" spans="1:7" ht="17.25" customHeight="1" x14ac:dyDescent="0.3">
      <c r="A259" s="178" t="str">
        <f>명단!E260</f>
        <v>신동백</v>
      </c>
      <c r="B259" s="178" t="str">
        <f>명단!B260&amp;명단!C260&amp;명단!D260</f>
        <v>남복50대D1</v>
      </c>
      <c r="C259" s="178" t="str">
        <f>명단!E260&amp;명단!B260</f>
        <v>신동백남복</v>
      </c>
      <c r="D259" s="178" t="str">
        <f>명단!E260&amp;명단!C260</f>
        <v>신동백50대</v>
      </c>
      <c r="E259" s="178" t="str">
        <f>명단!E260&amp;명단!D260</f>
        <v>신동백D1</v>
      </c>
      <c r="F259" s="178" t="str">
        <f>명단!E260&amp;명단!G260</f>
        <v>신동백남100</v>
      </c>
      <c r="G259" s="178" t="str">
        <f>명단!E260&amp;명단!I260</f>
        <v>신동백남 95</v>
      </c>
    </row>
    <row r="260" spans="1:7" ht="17.25" customHeight="1" x14ac:dyDescent="0.3">
      <c r="A260" s="178" t="str">
        <f>명단!E261</f>
        <v>죽전</v>
      </c>
      <c r="B260" s="178" t="str">
        <f>명단!B261&amp;명단!C261&amp;명단!D261</f>
        <v>남복50대D1</v>
      </c>
      <c r="C260" s="178" t="str">
        <f>명단!E261&amp;명단!B261</f>
        <v>죽전남복</v>
      </c>
      <c r="D260" s="178" t="str">
        <f>명단!E261&amp;명단!C261</f>
        <v>죽전50대</v>
      </c>
      <c r="E260" s="178" t="str">
        <f>명단!E261&amp;명단!D261</f>
        <v>죽전D1</v>
      </c>
      <c r="F260" s="178" t="str">
        <f>명단!E261&amp;명단!G261</f>
        <v>죽전남110</v>
      </c>
      <c r="G260" s="178" t="str">
        <f>명단!E261&amp;명단!I261</f>
        <v>죽전남105</v>
      </c>
    </row>
    <row r="261" spans="1:7" ht="17.25" customHeight="1" x14ac:dyDescent="0.3">
      <c r="A261" s="178" t="str">
        <f>명단!E262</f>
        <v>죽전</v>
      </c>
      <c r="B261" s="178" t="str">
        <f>명단!B262&amp;명단!C262&amp;명단!D262</f>
        <v>남복50대D1</v>
      </c>
      <c r="C261" s="178" t="str">
        <f>명단!E262&amp;명단!B262</f>
        <v>죽전남복</v>
      </c>
      <c r="D261" s="178" t="str">
        <f>명단!E262&amp;명단!C262</f>
        <v>죽전50대</v>
      </c>
      <c r="E261" s="178" t="str">
        <f>명단!E262&amp;명단!D262</f>
        <v>죽전D1</v>
      </c>
      <c r="F261" s="178" t="str">
        <f>명단!E262&amp;명단!G262</f>
        <v>죽전남100</v>
      </c>
      <c r="G261" s="178" t="str">
        <f>명단!E262&amp;명단!I262</f>
        <v>죽전남100</v>
      </c>
    </row>
    <row r="262" spans="1:7" ht="17.25" customHeight="1" x14ac:dyDescent="0.3">
      <c r="A262" s="178" t="str">
        <f>명단!E263</f>
        <v>죽전</v>
      </c>
      <c r="B262" s="178" t="str">
        <f>명단!B263&amp;명단!C263&amp;명단!D263</f>
        <v>남복50대D1</v>
      </c>
      <c r="C262" s="178" t="str">
        <f>명단!E263&amp;명단!B263</f>
        <v>죽전남복</v>
      </c>
      <c r="D262" s="178" t="str">
        <f>명단!E263&amp;명단!C263</f>
        <v>죽전50대</v>
      </c>
      <c r="E262" s="178" t="str">
        <f>명단!E263&amp;명단!D263</f>
        <v>죽전D1</v>
      </c>
      <c r="F262" s="178" t="str">
        <f>명단!E263&amp;명단!G263</f>
        <v>죽전남110</v>
      </c>
      <c r="G262" s="178" t="str">
        <f>명단!E263&amp;명단!I263</f>
        <v>죽전남100</v>
      </c>
    </row>
    <row r="263" spans="1:7" ht="17.25" customHeight="1" x14ac:dyDescent="0.3">
      <c r="A263" s="178" t="str">
        <f>명단!E264</f>
        <v>죽전</v>
      </c>
      <c r="B263" s="178" t="str">
        <f>명단!B264&amp;명단!C264&amp;명단!D264</f>
        <v>남복50대D1</v>
      </c>
      <c r="C263" s="178" t="str">
        <f>명단!E264&amp;명단!B264</f>
        <v>죽전남복</v>
      </c>
      <c r="D263" s="178" t="str">
        <f>명단!E264&amp;명단!C264</f>
        <v>죽전50대</v>
      </c>
      <c r="E263" s="178" t="str">
        <f>명단!E264&amp;명단!D264</f>
        <v>죽전D1</v>
      </c>
      <c r="F263" s="178" t="str">
        <f>명단!E264&amp;명단!G264</f>
        <v>죽전남105</v>
      </c>
      <c r="G263" s="178" t="str">
        <f>명단!E264&amp;명단!I264</f>
        <v>죽전남100</v>
      </c>
    </row>
    <row r="264" spans="1:7" ht="17.25" customHeight="1" x14ac:dyDescent="0.3">
      <c r="A264" s="178" t="str">
        <f>명단!E265</f>
        <v>죽전</v>
      </c>
      <c r="B264" s="178" t="str">
        <f>명단!B265&amp;명단!C265&amp;명단!D265</f>
        <v>남복50대D1</v>
      </c>
      <c r="C264" s="178" t="str">
        <f>명단!E265&amp;명단!B265</f>
        <v>죽전남복</v>
      </c>
      <c r="D264" s="178" t="str">
        <f>명단!E265&amp;명단!C265</f>
        <v>죽전50대</v>
      </c>
      <c r="E264" s="178" t="str">
        <f>명단!E265&amp;명단!D265</f>
        <v>죽전D1</v>
      </c>
      <c r="F264" s="178" t="str">
        <f>명단!E265&amp;명단!G265</f>
        <v>죽전남100</v>
      </c>
      <c r="G264" s="178" t="str">
        <f>명단!E265&amp;명단!I265</f>
        <v>죽전남 95</v>
      </c>
    </row>
    <row r="265" spans="1:7" ht="17.25" customHeight="1" x14ac:dyDescent="0.3">
      <c r="A265" s="178" t="str">
        <f>명단!E266</f>
        <v>중앙</v>
      </c>
      <c r="B265" s="178" t="str">
        <f>명단!B266&amp;명단!C266&amp;명단!D266</f>
        <v>남복50대D1</v>
      </c>
      <c r="C265" s="178" t="str">
        <f>명단!E266&amp;명단!B266</f>
        <v>중앙남복</v>
      </c>
      <c r="D265" s="178" t="str">
        <f>명단!E266&amp;명단!C266</f>
        <v>중앙50대</v>
      </c>
      <c r="E265" s="178" t="str">
        <f>명단!E266&amp;명단!D266</f>
        <v>중앙D1</v>
      </c>
      <c r="F265" s="178" t="str">
        <f>명단!E266&amp;명단!G266</f>
        <v>중앙남105</v>
      </c>
      <c r="G265" s="178" t="str">
        <f>명단!E266&amp;명단!I266</f>
        <v>중앙남100</v>
      </c>
    </row>
    <row r="266" spans="1:7" ht="17.25" customHeight="1" x14ac:dyDescent="0.3">
      <c r="A266" s="178" t="str">
        <f>명단!E267</f>
        <v>토월</v>
      </c>
      <c r="B266" s="178" t="str">
        <f>명단!B267&amp;명단!C267&amp;명단!D267</f>
        <v>남복50대D1</v>
      </c>
      <c r="C266" s="178" t="str">
        <f>명단!E267&amp;명단!B267</f>
        <v>토월남복</v>
      </c>
      <c r="D266" s="178" t="str">
        <f>명단!E267&amp;명단!C267</f>
        <v>토월50대</v>
      </c>
      <c r="E266" s="178" t="str">
        <f>명단!E267&amp;명단!D267</f>
        <v>토월D1</v>
      </c>
      <c r="F266" s="178" t="str">
        <f>명단!E267&amp;명단!G267</f>
        <v>토월남105</v>
      </c>
      <c r="G266" s="178" t="str">
        <f>명단!E267&amp;명단!I267</f>
        <v>토월남100</v>
      </c>
    </row>
    <row r="267" spans="1:7" ht="17.25" customHeight="1" x14ac:dyDescent="0.3">
      <c r="A267" s="178" t="str">
        <f>명단!E268</f>
        <v>한빛</v>
      </c>
      <c r="B267" s="178" t="str">
        <f>명단!B268&amp;명단!C268&amp;명단!D268</f>
        <v>남복50대D1</v>
      </c>
      <c r="C267" s="178" t="str">
        <f>명단!E268&amp;명단!B268</f>
        <v>한빛남복</v>
      </c>
      <c r="D267" s="178" t="str">
        <f>명단!E268&amp;명단!C268</f>
        <v>한빛50대</v>
      </c>
      <c r="E267" s="178" t="str">
        <f>명단!E268&amp;명단!D268</f>
        <v>한빛D1</v>
      </c>
      <c r="F267" s="178" t="str">
        <f>명단!E268&amp;명단!G268</f>
        <v>한빛남100</v>
      </c>
      <c r="G267" s="178" t="str">
        <f>명단!E268&amp;명단!I268</f>
        <v>한빛남100</v>
      </c>
    </row>
    <row r="268" spans="1:7" ht="17.25" customHeight="1" x14ac:dyDescent="0.3">
      <c r="A268" s="178" t="str">
        <f>명단!E269</f>
        <v>한빛</v>
      </c>
      <c r="B268" s="178" t="str">
        <f>명단!B269&amp;명단!C269&amp;명단!D269</f>
        <v>남복50대D1</v>
      </c>
      <c r="C268" s="178" t="str">
        <f>명단!E269&amp;명단!B269</f>
        <v>한빛남복</v>
      </c>
      <c r="D268" s="178" t="str">
        <f>명단!E269&amp;명단!C269</f>
        <v>한빛50대</v>
      </c>
      <c r="E268" s="178" t="str">
        <f>명단!E269&amp;명단!D269</f>
        <v>한빛D1</v>
      </c>
      <c r="F268" s="178" t="str">
        <f>명단!E269&amp;명단!G269</f>
        <v>한빛남100</v>
      </c>
      <c r="G268" s="178" t="str">
        <f>명단!E269&amp;명단!I269</f>
        <v>한빛남 95</v>
      </c>
    </row>
    <row r="269" spans="1:7" ht="17.25" customHeight="1" x14ac:dyDescent="0.3">
      <c r="A269" s="178" t="str">
        <f>명단!E270</f>
        <v>갈뫼</v>
      </c>
      <c r="B269" s="178" t="str">
        <f>명단!B270&amp;명단!C270&amp;명단!D270</f>
        <v>남복50대초심</v>
      </c>
      <c r="C269" s="178" t="str">
        <f>명단!E270&amp;명단!B270</f>
        <v>갈뫼남복</v>
      </c>
      <c r="D269" s="178" t="str">
        <f>명단!E270&amp;명단!C270</f>
        <v>갈뫼50대</v>
      </c>
      <c r="E269" s="178" t="str">
        <f>명단!E270&amp;명단!D270</f>
        <v>갈뫼초심</v>
      </c>
      <c r="F269" s="178" t="str">
        <f>명단!E270&amp;명단!G270</f>
        <v>갈뫼남100</v>
      </c>
      <c r="G269" s="178" t="str">
        <f>명단!E270&amp;명단!I270</f>
        <v>갈뫼남100</v>
      </c>
    </row>
    <row r="270" spans="1:7" ht="17.25" customHeight="1" x14ac:dyDescent="0.3">
      <c r="A270" s="178" t="str">
        <f>명단!E271</f>
        <v>죽전</v>
      </c>
      <c r="B270" s="178" t="str">
        <f>명단!B271&amp;명단!C271&amp;명단!D271</f>
        <v>남복50대초심</v>
      </c>
      <c r="C270" s="178" t="str">
        <f>명단!E271&amp;명단!B271</f>
        <v>죽전남복</v>
      </c>
      <c r="D270" s="178" t="str">
        <f>명단!E271&amp;명단!C271</f>
        <v>죽전50대</v>
      </c>
      <c r="E270" s="178" t="str">
        <f>명단!E271&amp;명단!D271</f>
        <v>죽전초심</v>
      </c>
      <c r="F270" s="178" t="str">
        <f>명단!E271&amp;명단!G271</f>
        <v>죽전남100</v>
      </c>
      <c r="G270" s="178" t="str">
        <f>명단!E271&amp;명단!I271</f>
        <v>죽전남100</v>
      </c>
    </row>
    <row r="271" spans="1:7" ht="17.25" customHeight="1" x14ac:dyDescent="0.3">
      <c r="A271" s="178" t="str">
        <f>명단!E272</f>
        <v>죽전</v>
      </c>
      <c r="B271" s="178" t="str">
        <f>명단!B272&amp;명단!C272&amp;명단!D272</f>
        <v>남복50대초심</v>
      </c>
      <c r="C271" s="178" t="str">
        <f>명단!E272&amp;명단!B272</f>
        <v>죽전남복</v>
      </c>
      <c r="D271" s="178" t="str">
        <f>명단!E272&amp;명단!C272</f>
        <v>죽전50대</v>
      </c>
      <c r="E271" s="178" t="str">
        <f>명단!E272&amp;명단!D272</f>
        <v>죽전초심</v>
      </c>
      <c r="F271" s="178" t="str">
        <f>명단!E272&amp;명단!G272</f>
        <v>죽전남100</v>
      </c>
      <c r="G271" s="178" t="str">
        <f>명단!E272&amp;명단!I272</f>
        <v>죽전남105</v>
      </c>
    </row>
    <row r="272" spans="1:7" ht="17.25" customHeight="1" x14ac:dyDescent="0.3">
      <c r="A272" s="178" t="str">
        <f>명단!E273</f>
        <v>한마음</v>
      </c>
      <c r="B272" s="178" t="str">
        <f>명단!B273&amp;명단!C273&amp;명단!D273</f>
        <v>남복50대초심</v>
      </c>
      <c r="C272" s="178" t="str">
        <f>명단!E273&amp;명단!B273</f>
        <v>한마음남복</v>
      </c>
      <c r="D272" s="178" t="str">
        <f>명단!E273&amp;명단!C273</f>
        <v>한마음50대</v>
      </c>
      <c r="E272" s="178" t="str">
        <f>명단!E273&amp;명단!D273</f>
        <v>한마음초심</v>
      </c>
      <c r="F272" s="178" t="str">
        <f>명단!E273&amp;명단!G273</f>
        <v>한마음남100</v>
      </c>
      <c r="G272" s="178" t="str">
        <f>명단!E273&amp;명단!I273</f>
        <v>한마음남110</v>
      </c>
    </row>
    <row r="273" spans="1:7" ht="17.25" customHeight="1" x14ac:dyDescent="0.3">
      <c r="A273" s="178" t="str">
        <f>명단!E274</f>
        <v>사리울</v>
      </c>
      <c r="B273" s="178" t="str">
        <f>명단!B274&amp;명단!C274&amp;명단!D274</f>
        <v>남복60대C</v>
      </c>
      <c r="C273" s="178" t="str">
        <f>명단!E274&amp;명단!B274</f>
        <v>사리울남복</v>
      </c>
      <c r="D273" s="178" t="str">
        <f>명단!E274&amp;명단!C274</f>
        <v>사리울60대</v>
      </c>
      <c r="E273" s="178" t="str">
        <f>명단!E274&amp;명단!D274</f>
        <v>사리울C</v>
      </c>
      <c r="F273" s="178" t="str">
        <f>명단!E274&amp;명단!G274</f>
        <v>사리울남100</v>
      </c>
      <c r="G273" s="178" t="str">
        <f>명단!E274&amp;명단!I274</f>
        <v>사리울남100</v>
      </c>
    </row>
    <row r="274" spans="1:7" ht="17.25" customHeight="1" x14ac:dyDescent="0.3">
      <c r="A274" s="178" t="str">
        <f>명단!E275</f>
        <v>서경</v>
      </c>
      <c r="B274" s="178" t="str">
        <f>명단!B275&amp;명단!C275&amp;명단!D275</f>
        <v>남복60대D</v>
      </c>
      <c r="C274" s="178" t="str">
        <f>명단!E275&amp;명단!B275</f>
        <v>서경남복</v>
      </c>
      <c r="D274" s="178" t="str">
        <f>명단!E275&amp;명단!C275</f>
        <v>서경60대</v>
      </c>
      <c r="E274" s="178" t="str">
        <f>명단!E275&amp;명단!D275</f>
        <v>서경D</v>
      </c>
      <c r="F274" s="178" t="str">
        <f>명단!E275&amp;명단!G275</f>
        <v>서경남 95</v>
      </c>
      <c r="G274" s="178" t="str">
        <f>명단!E275&amp;명단!I275</f>
        <v>서경남100</v>
      </c>
    </row>
    <row r="275" spans="1:7" ht="17.25" customHeight="1" x14ac:dyDescent="0.3">
      <c r="A275" s="178" t="str">
        <f>명단!E276</f>
        <v>속초하이</v>
      </c>
      <c r="B275" s="178" t="str">
        <f>명단!B276&amp;명단!C276&amp;명단!D276</f>
        <v>남복60대D</v>
      </c>
      <c r="C275" s="178" t="str">
        <f>명단!E276&amp;명단!B276</f>
        <v>속초하이남복</v>
      </c>
      <c r="D275" s="178" t="str">
        <f>명단!E276&amp;명단!C276</f>
        <v>속초하이60대</v>
      </c>
      <c r="E275" s="178" t="str">
        <f>명단!E276&amp;명단!D276</f>
        <v>속초하이D</v>
      </c>
      <c r="F275" s="178" t="str">
        <f>명단!E276&amp;명단!G276</f>
        <v>속초하이남100</v>
      </c>
      <c r="G275" s="178" t="str">
        <f>명단!E276&amp;명단!I276</f>
        <v>속초하이남 95</v>
      </c>
    </row>
    <row r="276" spans="1:7" ht="17.25" customHeight="1" x14ac:dyDescent="0.3">
      <c r="A276" s="178" t="str">
        <f>명단!E277</f>
        <v>죽전</v>
      </c>
      <c r="B276" s="178" t="str">
        <f>명단!B277&amp;명단!C277&amp;명단!D277</f>
        <v>남복60대D</v>
      </c>
      <c r="C276" s="178" t="str">
        <f>명단!E277&amp;명단!B277</f>
        <v>죽전남복</v>
      </c>
      <c r="D276" s="178" t="str">
        <f>명단!E277&amp;명단!C277</f>
        <v>죽전60대</v>
      </c>
      <c r="E276" s="178" t="str">
        <f>명단!E277&amp;명단!D277</f>
        <v>죽전D</v>
      </c>
      <c r="F276" s="178" t="str">
        <f>명단!E277&amp;명단!G277</f>
        <v>죽전남 95</v>
      </c>
      <c r="G276" s="178" t="str">
        <f>명단!E277&amp;명단!I277</f>
        <v>죽전남 95</v>
      </c>
    </row>
    <row r="277" spans="1:7" ht="17.25" customHeight="1" x14ac:dyDescent="0.3">
      <c r="A277" s="178" t="str">
        <f>명단!E278</f>
        <v>TMB</v>
      </c>
      <c r="B277" s="178" t="str">
        <f>명단!B278&amp;명단!C278&amp;명단!D278</f>
        <v>남복통합자강</v>
      </c>
      <c r="C277" s="178" t="str">
        <f>명단!E278&amp;명단!B278</f>
        <v>TMB남복</v>
      </c>
      <c r="D277" s="178" t="str">
        <f>명단!E278&amp;명단!C278</f>
        <v>TMB통합</v>
      </c>
      <c r="E277" s="178" t="str">
        <f>명단!E278&amp;명단!D278</f>
        <v>TMB자강</v>
      </c>
      <c r="F277" s="178" t="str">
        <f>명단!E278&amp;명단!G278</f>
        <v>TMB남 95</v>
      </c>
      <c r="G277" s="178" t="str">
        <f>명단!E278&amp;명단!I278</f>
        <v>TMB남105</v>
      </c>
    </row>
    <row r="278" spans="1:7" ht="17.25" customHeight="1" x14ac:dyDescent="0.3">
      <c r="A278" s="178" t="str">
        <f>명단!E279</f>
        <v>군포자강</v>
      </c>
      <c r="B278" s="178" t="str">
        <f>명단!B279&amp;명단!C279&amp;명단!D279</f>
        <v>남복통합자강</v>
      </c>
      <c r="C278" s="178" t="str">
        <f>명단!E279&amp;명단!B279</f>
        <v>군포자강남복</v>
      </c>
      <c r="D278" s="178" t="str">
        <f>명단!E279&amp;명단!C279</f>
        <v>군포자강통합</v>
      </c>
      <c r="E278" s="178" t="str">
        <f>명단!E279&amp;명단!D279</f>
        <v>군포자강자강</v>
      </c>
      <c r="F278" s="178" t="str">
        <f>명단!E279&amp;명단!G279</f>
        <v>군포자강남105</v>
      </c>
      <c r="G278" s="178" t="str">
        <f>명단!E279&amp;명단!I279</f>
        <v>군포자강남105</v>
      </c>
    </row>
    <row r="279" spans="1:7" ht="17.25" customHeight="1" x14ac:dyDescent="0.3">
      <c r="A279" s="178" t="str">
        <f>명단!E280</f>
        <v>김포자강</v>
      </c>
      <c r="B279" s="178" t="str">
        <f>명단!B280&amp;명단!C280&amp;명단!D280</f>
        <v>남복통합자강</v>
      </c>
      <c r="C279" s="178" t="str">
        <f>명단!E280&amp;명단!B280</f>
        <v>김포자강남복</v>
      </c>
      <c r="D279" s="178" t="str">
        <f>명단!E280&amp;명단!C280</f>
        <v>김포자강통합</v>
      </c>
      <c r="E279" s="178" t="str">
        <f>명단!E280&amp;명단!D280</f>
        <v>김포자강자강</v>
      </c>
      <c r="F279" s="178" t="str">
        <f>명단!E280&amp;명단!G280</f>
        <v>김포자강남100</v>
      </c>
      <c r="G279" s="178" t="str">
        <f>명단!E280&amp;명단!I280</f>
        <v>김포자강남100</v>
      </c>
    </row>
    <row r="280" spans="1:7" ht="17.25" customHeight="1" x14ac:dyDescent="0.3">
      <c r="A280" s="178" t="str">
        <f>명단!E281</f>
        <v>에브리턴</v>
      </c>
      <c r="B280" s="178" t="str">
        <f>명단!B281&amp;명단!C281&amp;명단!D281</f>
        <v>남복통합자강</v>
      </c>
      <c r="C280" s="178" t="str">
        <f>명단!E281&amp;명단!B281</f>
        <v>에브리턴남복</v>
      </c>
      <c r="D280" s="178" t="str">
        <f>명단!E281&amp;명단!C281</f>
        <v>에브리턴통합</v>
      </c>
      <c r="E280" s="178" t="str">
        <f>명단!E281&amp;명단!D281</f>
        <v>에브리턴자강</v>
      </c>
      <c r="F280" s="178" t="str">
        <f>명단!E281&amp;명단!G281</f>
        <v>에브리턴남100</v>
      </c>
      <c r="G280" s="178" t="str">
        <f>명단!E281&amp;명단!I281</f>
        <v>에브리턴남100</v>
      </c>
    </row>
    <row r="281" spans="1:7" ht="17.25" customHeight="1" x14ac:dyDescent="0.3">
      <c r="A281" s="178" t="str">
        <f>명단!E282</f>
        <v>용인자강</v>
      </c>
      <c r="B281" s="178" t="str">
        <f>명단!B282&amp;명단!C282&amp;명단!D282</f>
        <v>남복통합자강</v>
      </c>
      <c r="C281" s="178" t="str">
        <f>명단!E282&amp;명단!B282</f>
        <v>용인자강남복</v>
      </c>
      <c r="D281" s="178" t="str">
        <f>명단!E282&amp;명단!C282</f>
        <v>용인자강통합</v>
      </c>
      <c r="E281" s="178" t="str">
        <f>명단!E282&amp;명단!D282</f>
        <v>용인자강자강</v>
      </c>
      <c r="F281" s="178" t="str">
        <f>명단!E282&amp;명단!G282</f>
        <v>용인자강남100</v>
      </c>
      <c r="G281" s="178" t="str">
        <f>명단!E282&amp;명단!I282</f>
        <v>용인자강남100</v>
      </c>
    </row>
    <row r="282" spans="1:7" ht="17.25" customHeight="1" x14ac:dyDescent="0.3">
      <c r="A282" s="178" t="str">
        <f>명단!E283</f>
        <v>플빅P</v>
      </c>
      <c r="B282" s="178" t="str">
        <f>명단!B283&amp;명단!C283&amp;명단!D283</f>
        <v>남복통합자강</v>
      </c>
      <c r="C282" s="178" t="str">
        <f>명단!E283&amp;명단!B283</f>
        <v>플빅P남복</v>
      </c>
      <c r="D282" s="178" t="str">
        <f>명단!E283&amp;명단!C283</f>
        <v>플빅P통합</v>
      </c>
      <c r="E282" s="178" t="str">
        <f>명단!E283&amp;명단!D283</f>
        <v>플빅P자강</v>
      </c>
      <c r="F282" s="178" t="str">
        <f>명단!E283&amp;명단!G283</f>
        <v>플빅P남110</v>
      </c>
      <c r="G282" s="178" t="str">
        <f>명단!E283&amp;명단!I283</f>
        <v>플빅P남105</v>
      </c>
    </row>
    <row r="283" spans="1:7" ht="17.25" customHeight="1" x14ac:dyDescent="0.3">
      <c r="A283" s="178" t="str">
        <f>명단!E284</f>
        <v>플빅P</v>
      </c>
      <c r="B283" s="178" t="str">
        <f>명단!B284&amp;명단!C284&amp;명단!D284</f>
        <v>남복통합자강</v>
      </c>
      <c r="C283" s="178" t="str">
        <f>명단!E284&amp;명단!B284</f>
        <v>플빅P남복</v>
      </c>
      <c r="D283" s="178" t="str">
        <f>명단!E284&amp;명단!C284</f>
        <v>플빅P통합</v>
      </c>
      <c r="E283" s="178" t="str">
        <f>명단!E284&amp;명단!D284</f>
        <v>플빅P자강</v>
      </c>
      <c r="F283" s="178" t="str">
        <f>명단!E284&amp;명단!G284</f>
        <v>플빅P남105</v>
      </c>
      <c r="G283" s="178" t="str">
        <f>명단!E284&amp;명단!I284</f>
        <v>플빅P남100</v>
      </c>
    </row>
    <row r="284" spans="1:7" ht="17.25" customHeight="1" x14ac:dyDescent="0.3">
      <c r="A284" s="178" t="str">
        <f>명단!E285</f>
        <v>플빅P</v>
      </c>
      <c r="B284" s="178" t="str">
        <f>명단!B285&amp;명단!C285&amp;명단!D285</f>
        <v>남복통합자강</v>
      </c>
      <c r="C284" s="178" t="str">
        <f>명단!E285&amp;명단!B285</f>
        <v>플빅P남복</v>
      </c>
      <c r="D284" s="178" t="str">
        <f>명단!E285&amp;명단!C285</f>
        <v>플빅P통합</v>
      </c>
      <c r="E284" s="178" t="str">
        <f>명단!E285&amp;명단!D285</f>
        <v>플빅P자강</v>
      </c>
      <c r="F284" s="178" t="str">
        <f>명단!E285&amp;명단!G285</f>
        <v>플빅P남100</v>
      </c>
      <c r="G284" s="178" t="str">
        <f>명단!E285&amp;명단!I285</f>
        <v>플빅P남100</v>
      </c>
    </row>
    <row r="285" spans="1:7" ht="17.25" customHeight="1" x14ac:dyDescent="0.3">
      <c r="A285" s="178" t="str">
        <f>명단!E286</f>
        <v>플빅P</v>
      </c>
      <c r="B285" s="178" t="str">
        <f>명단!B286&amp;명단!C286&amp;명단!D286</f>
        <v>남복통합자강</v>
      </c>
      <c r="C285" s="178" t="str">
        <f>명단!E286&amp;명단!B286</f>
        <v>플빅P남복</v>
      </c>
      <c r="D285" s="178" t="str">
        <f>명단!E286&amp;명단!C286</f>
        <v>플빅P통합</v>
      </c>
      <c r="E285" s="178" t="str">
        <f>명단!E286&amp;명단!D286</f>
        <v>플빅P자강</v>
      </c>
      <c r="F285" s="178" t="str">
        <f>명단!E286&amp;명단!G286</f>
        <v>플빅P남105</v>
      </c>
      <c r="G285" s="178" t="str">
        <f>명단!E286&amp;명단!I286</f>
        <v>플빅P남100</v>
      </c>
    </row>
    <row r="286" spans="1:7" ht="17.25" customHeight="1" x14ac:dyDescent="0.3">
      <c r="A286" s="178" t="str">
        <f>명단!E287</f>
        <v>플빅P</v>
      </c>
      <c r="B286" s="178" t="str">
        <f>명단!B287&amp;명단!C287&amp;명단!D287</f>
        <v>남복통합자강</v>
      </c>
      <c r="C286" s="178" t="str">
        <f>명단!E287&amp;명단!B287</f>
        <v>플빅P남복</v>
      </c>
      <c r="D286" s="178" t="str">
        <f>명단!E287&amp;명단!C287</f>
        <v>플빅P통합</v>
      </c>
      <c r="E286" s="178" t="str">
        <f>명단!E287&amp;명단!D287</f>
        <v>플빅P자강</v>
      </c>
      <c r="F286" s="178" t="str">
        <f>명단!E287&amp;명단!G287</f>
        <v>플빅P남105</v>
      </c>
      <c r="G286" s="178" t="str">
        <f>명단!E287&amp;명단!I287</f>
        <v>플빅P남110</v>
      </c>
    </row>
    <row r="287" spans="1:7" ht="17.25" customHeight="1" x14ac:dyDescent="0.3">
      <c r="A287" s="178" t="str">
        <f>명단!E288</f>
        <v>배즐사</v>
      </c>
      <c r="B287" s="178" t="str">
        <f>명단!B288&amp;명단!C288&amp;명단!D288</f>
        <v>여복30대B</v>
      </c>
      <c r="C287" s="178" t="str">
        <f>명단!E288&amp;명단!B288</f>
        <v>배즐사여복</v>
      </c>
      <c r="D287" s="178" t="str">
        <f>명단!E288&amp;명단!C288</f>
        <v>배즐사30대</v>
      </c>
      <c r="E287" s="178" t="str">
        <f>명단!E288&amp;명단!D288</f>
        <v>배즐사B</v>
      </c>
      <c r="F287" s="178" t="str">
        <f>명단!E288&amp;명단!G288</f>
        <v>배즐사여 85</v>
      </c>
      <c r="G287" s="178" t="str">
        <f>명단!E288&amp;명단!I288</f>
        <v>배즐사남 95</v>
      </c>
    </row>
    <row r="288" spans="1:7" ht="17.25" customHeight="1" x14ac:dyDescent="0.3">
      <c r="A288" s="178" t="str">
        <f>명단!E289</f>
        <v>배즐사</v>
      </c>
      <c r="B288" s="178" t="str">
        <f>명단!B289&amp;명단!C289&amp;명단!D289</f>
        <v>여복30대B</v>
      </c>
      <c r="C288" s="178" t="str">
        <f>명단!E289&amp;명단!B289</f>
        <v>배즐사여복</v>
      </c>
      <c r="D288" s="178" t="str">
        <f>명단!E289&amp;명단!C289</f>
        <v>배즐사30대</v>
      </c>
      <c r="E288" s="178" t="str">
        <f>명단!E289&amp;명단!D289</f>
        <v>배즐사B</v>
      </c>
      <c r="F288" s="178" t="str">
        <f>명단!E289&amp;명단!G289</f>
        <v>배즐사여 95</v>
      </c>
      <c r="G288" s="178" t="str">
        <f>명단!E289&amp;명단!I289</f>
        <v>배즐사여 95</v>
      </c>
    </row>
    <row r="289" spans="1:7" ht="17.25" customHeight="1" x14ac:dyDescent="0.3">
      <c r="A289" s="178" t="str">
        <f>명단!E290</f>
        <v>이천</v>
      </c>
      <c r="B289" s="178" t="str">
        <f>명단!B290&amp;명단!C290&amp;명단!D290</f>
        <v>여복30대B</v>
      </c>
      <c r="C289" s="178" t="str">
        <f>명단!E290&amp;명단!B290</f>
        <v>이천여복</v>
      </c>
      <c r="D289" s="178" t="str">
        <f>명단!E290&amp;명단!C290</f>
        <v>이천30대</v>
      </c>
      <c r="E289" s="178" t="str">
        <f>명단!E290&amp;명단!D290</f>
        <v>이천B</v>
      </c>
      <c r="F289" s="178" t="str">
        <f>명단!E290&amp;명단!G290</f>
        <v>이천여 95</v>
      </c>
      <c r="G289" s="178" t="str">
        <f>명단!E290&amp;명단!I290</f>
        <v>이천여 90</v>
      </c>
    </row>
    <row r="290" spans="1:7" ht="17.25" customHeight="1" x14ac:dyDescent="0.3">
      <c r="A290" s="178" t="str">
        <f>명단!E291</f>
        <v>죽전</v>
      </c>
      <c r="B290" s="178" t="str">
        <f>명단!B291&amp;명단!C291&amp;명단!D291</f>
        <v>여복30대B</v>
      </c>
      <c r="C290" s="178" t="str">
        <f>명단!E291&amp;명단!B291</f>
        <v>죽전여복</v>
      </c>
      <c r="D290" s="178" t="str">
        <f>명단!E291&amp;명단!C291</f>
        <v>죽전30대</v>
      </c>
      <c r="E290" s="178" t="str">
        <f>명단!E291&amp;명단!D291</f>
        <v>죽전B</v>
      </c>
      <c r="F290" s="178" t="str">
        <f>명단!E291&amp;명단!G291</f>
        <v>죽전여 85</v>
      </c>
      <c r="G290" s="178" t="str">
        <f>명단!E291&amp;명단!I291</f>
        <v>죽전여 85</v>
      </c>
    </row>
    <row r="291" spans="1:7" ht="17.25" customHeight="1" x14ac:dyDescent="0.3">
      <c r="A291" s="178" t="str">
        <f>명단!E292</f>
        <v>챌린지</v>
      </c>
      <c r="B291" s="178" t="str">
        <f>명단!B292&amp;명단!C292&amp;명단!D292</f>
        <v>여복30대B</v>
      </c>
      <c r="C291" s="178" t="str">
        <f>명단!E292&amp;명단!B292</f>
        <v>챌린지여복</v>
      </c>
      <c r="D291" s="178" t="str">
        <f>명단!E292&amp;명단!C292</f>
        <v>챌린지30대</v>
      </c>
      <c r="E291" s="178" t="str">
        <f>명단!E292&amp;명단!D292</f>
        <v>챌린지B</v>
      </c>
      <c r="F291" s="178" t="str">
        <f>명단!E292&amp;명단!G292</f>
        <v>챌린지남100</v>
      </c>
      <c r="G291" s="178" t="str">
        <f>명단!E292&amp;명단!I292</f>
        <v>챌린지남110</v>
      </c>
    </row>
    <row r="292" spans="1:7" ht="17.25" customHeight="1" x14ac:dyDescent="0.3">
      <c r="A292" s="178" t="str">
        <f>명단!E293</f>
        <v>ABM</v>
      </c>
      <c r="B292" s="178" t="str">
        <f>명단!B293&amp;명단!C293&amp;명단!D293</f>
        <v>여복30대C</v>
      </c>
      <c r="C292" s="178" t="str">
        <f>명단!E293&amp;명단!B293</f>
        <v>ABM여복</v>
      </c>
      <c r="D292" s="178" t="str">
        <f>명단!E293&amp;명단!C293</f>
        <v>ABM30대</v>
      </c>
      <c r="E292" s="178" t="str">
        <f>명단!E293&amp;명단!D293</f>
        <v>ABMC</v>
      </c>
      <c r="F292" s="178" t="str">
        <f>명단!E293&amp;명단!G293</f>
        <v>ABM여 95</v>
      </c>
      <c r="G292" s="178" t="str">
        <f>명단!E293&amp;명단!I293</f>
        <v>ABM여 90</v>
      </c>
    </row>
    <row r="293" spans="1:7" ht="17.25" customHeight="1" x14ac:dyDescent="0.3">
      <c r="A293" s="178" t="str">
        <f>명단!E294</f>
        <v>배즐사</v>
      </c>
      <c r="B293" s="178" t="str">
        <f>명단!B294&amp;명단!C294&amp;명단!D294</f>
        <v>여복30대C</v>
      </c>
      <c r="C293" s="178" t="str">
        <f>명단!E294&amp;명단!B294</f>
        <v>배즐사여복</v>
      </c>
      <c r="D293" s="178" t="str">
        <f>명단!E294&amp;명단!C294</f>
        <v>배즐사30대</v>
      </c>
      <c r="E293" s="178" t="str">
        <f>명단!E294&amp;명단!D294</f>
        <v>배즐사C</v>
      </c>
      <c r="F293" s="178" t="str">
        <f>명단!E294&amp;명단!G294</f>
        <v>배즐사여 90</v>
      </c>
      <c r="G293" s="178" t="str">
        <f>명단!E294&amp;명단!I294</f>
        <v>배즐사남100</v>
      </c>
    </row>
    <row r="294" spans="1:7" ht="17.25" customHeight="1" x14ac:dyDescent="0.3">
      <c r="A294" s="178" t="str">
        <f>명단!E295</f>
        <v>배즐사</v>
      </c>
      <c r="B294" s="178" t="str">
        <f>명단!B295&amp;명단!C295&amp;명단!D295</f>
        <v>여복30대C</v>
      </c>
      <c r="C294" s="178" t="str">
        <f>명단!E295&amp;명단!B295</f>
        <v>배즐사여복</v>
      </c>
      <c r="D294" s="178" t="str">
        <f>명단!E295&amp;명단!C295</f>
        <v>배즐사30대</v>
      </c>
      <c r="E294" s="178" t="str">
        <f>명단!E295&amp;명단!D295</f>
        <v>배즐사C</v>
      </c>
      <c r="F294" s="178" t="str">
        <f>명단!E295&amp;명단!G295</f>
        <v>배즐사남100</v>
      </c>
      <c r="G294" s="178" t="str">
        <f>명단!E295&amp;명단!I295</f>
        <v>배즐사여 95</v>
      </c>
    </row>
    <row r="295" spans="1:7" ht="17.25" customHeight="1" x14ac:dyDescent="0.3">
      <c r="A295" s="178" t="str">
        <f>명단!E296</f>
        <v>삼성</v>
      </c>
      <c r="B295" s="178" t="str">
        <f>명단!B296&amp;명단!C296&amp;명단!D296</f>
        <v>여복30대C</v>
      </c>
      <c r="C295" s="178" t="str">
        <f>명단!E296&amp;명단!B296</f>
        <v>삼성여복</v>
      </c>
      <c r="D295" s="178" t="str">
        <f>명단!E296&amp;명단!C296</f>
        <v>삼성30대</v>
      </c>
      <c r="E295" s="178" t="str">
        <f>명단!E296&amp;명단!D296</f>
        <v>삼성C</v>
      </c>
      <c r="F295" s="178" t="str">
        <f>명단!E296&amp;명단!G296</f>
        <v>삼성여100</v>
      </c>
      <c r="G295" s="178" t="str">
        <f>명단!E296&amp;명단!I296</f>
        <v>삼성여 95</v>
      </c>
    </row>
    <row r="296" spans="1:7" ht="17.25" customHeight="1" x14ac:dyDescent="0.3">
      <c r="A296" s="178" t="str">
        <f>명단!E297</f>
        <v>용인ACE</v>
      </c>
      <c r="B296" s="178" t="str">
        <f>명단!B297&amp;명단!C297&amp;명단!D297</f>
        <v>여복30대C</v>
      </c>
      <c r="C296" s="178" t="str">
        <f>명단!E297&amp;명단!B297</f>
        <v>용인ACE여복</v>
      </c>
      <c r="D296" s="178" t="str">
        <f>명단!E297&amp;명단!C297</f>
        <v>용인ACE30대</v>
      </c>
      <c r="E296" s="178" t="str">
        <f>명단!E297&amp;명단!D297</f>
        <v>용인ACEC</v>
      </c>
      <c r="F296" s="178" t="str">
        <f>명단!E297&amp;명단!G297</f>
        <v>용인ACE여 95</v>
      </c>
      <c r="G296" s="178" t="str">
        <f>명단!E297&amp;명단!I297</f>
        <v>용인ACE여 90</v>
      </c>
    </row>
    <row r="297" spans="1:7" ht="17.25" customHeight="1" x14ac:dyDescent="0.3">
      <c r="A297" s="178" t="str">
        <f>명단!E298</f>
        <v>위시티</v>
      </c>
      <c r="B297" s="178" t="str">
        <f>명단!B298&amp;명단!C298&amp;명단!D298</f>
        <v>여복30대C</v>
      </c>
      <c r="C297" s="178" t="str">
        <f>명단!E298&amp;명단!B298</f>
        <v>위시티여복</v>
      </c>
      <c r="D297" s="178" t="str">
        <f>명단!E298&amp;명단!C298</f>
        <v>위시티30대</v>
      </c>
      <c r="E297" s="178" t="str">
        <f>명단!E298&amp;명단!D298</f>
        <v>위시티C</v>
      </c>
      <c r="F297" s="178" t="str">
        <f>명단!E298&amp;명단!G298</f>
        <v>위시티여 85</v>
      </c>
      <c r="G297" s="178" t="str">
        <f>명단!E298&amp;명단!I298</f>
        <v>위시티남 95</v>
      </c>
    </row>
    <row r="298" spans="1:7" ht="17.25" customHeight="1" x14ac:dyDescent="0.3">
      <c r="A298" s="178" t="str">
        <f>명단!E299</f>
        <v>챌린지</v>
      </c>
      <c r="B298" s="178" t="str">
        <f>명단!B299&amp;명단!C299&amp;명단!D299</f>
        <v>여복30대C</v>
      </c>
      <c r="C298" s="178" t="str">
        <f>명단!E299&amp;명단!B299</f>
        <v>챌린지여복</v>
      </c>
      <c r="D298" s="178" t="str">
        <f>명단!E299&amp;명단!C299</f>
        <v>챌린지30대</v>
      </c>
      <c r="E298" s="178" t="str">
        <f>명단!E299&amp;명단!D299</f>
        <v>챌린지C</v>
      </c>
      <c r="F298" s="178" t="str">
        <f>명단!E299&amp;명단!G299</f>
        <v>챌린지남100</v>
      </c>
      <c r="G298" s="178" t="str">
        <f>명단!E299&amp;명단!I299</f>
        <v>챌린지여100</v>
      </c>
    </row>
    <row r="299" spans="1:7" ht="17.25" customHeight="1" x14ac:dyDescent="0.3">
      <c r="A299" s="178" t="str">
        <f>명단!E300</f>
        <v>한빛</v>
      </c>
      <c r="B299" s="178" t="str">
        <f>명단!B300&amp;명단!C300&amp;명단!D300</f>
        <v>여복30대C</v>
      </c>
      <c r="C299" s="178" t="str">
        <f>명단!E300&amp;명단!B300</f>
        <v>한빛여복</v>
      </c>
      <c r="D299" s="178" t="str">
        <f>명단!E300&amp;명단!C300</f>
        <v>한빛30대</v>
      </c>
      <c r="E299" s="178" t="str">
        <f>명단!E300&amp;명단!D300</f>
        <v>한빛C</v>
      </c>
      <c r="F299" s="178" t="str">
        <f>명단!E300&amp;명단!G300</f>
        <v>한빛여 85</v>
      </c>
      <c r="G299" s="178" t="str">
        <f>명단!E300&amp;명단!I300</f>
        <v>한빛여 85</v>
      </c>
    </row>
    <row r="300" spans="1:7" ht="17.25" customHeight="1" x14ac:dyDescent="0.3">
      <c r="A300" s="178" t="str">
        <f>명단!E301</f>
        <v>81꼬꼬</v>
      </c>
      <c r="B300" s="178" t="str">
        <f>명단!B301&amp;명단!C301&amp;명단!D301</f>
        <v>여복30대D</v>
      </c>
      <c r="C300" s="178" t="str">
        <f>명단!E301&amp;명단!B301</f>
        <v>81꼬꼬여복</v>
      </c>
      <c r="D300" s="178" t="str">
        <f>명단!E301&amp;명단!C301</f>
        <v>81꼬꼬30대</v>
      </c>
      <c r="E300" s="178" t="str">
        <f>명단!E301&amp;명단!D301</f>
        <v>81꼬꼬D</v>
      </c>
      <c r="F300" s="178" t="str">
        <f>명단!E301&amp;명단!G301</f>
        <v>81꼬꼬여 90</v>
      </c>
      <c r="G300" s="178" t="str">
        <f>명단!E301&amp;명단!I301</f>
        <v>81꼬꼬여 95</v>
      </c>
    </row>
    <row r="301" spans="1:7" ht="17.25" customHeight="1" x14ac:dyDescent="0.3">
      <c r="A301" s="178" t="str">
        <f>명단!E302</f>
        <v>고우</v>
      </c>
      <c r="B301" s="178" t="str">
        <f>명단!B302&amp;명단!C302&amp;명단!D302</f>
        <v>여복30대D</v>
      </c>
      <c r="C301" s="178" t="str">
        <f>명단!E302&amp;명단!B302</f>
        <v>고우여복</v>
      </c>
      <c r="D301" s="178" t="str">
        <f>명단!E302&amp;명단!C302</f>
        <v>고우30대</v>
      </c>
      <c r="E301" s="178" t="str">
        <f>명단!E302&amp;명단!D302</f>
        <v>고우D</v>
      </c>
      <c r="F301" s="178" t="str">
        <f>명단!E302&amp;명단!G302</f>
        <v>고우여 90</v>
      </c>
      <c r="G301" s="178" t="str">
        <f>명단!E302&amp;명단!I302</f>
        <v>고우여 90</v>
      </c>
    </row>
    <row r="302" spans="1:7" ht="17.25" customHeight="1" x14ac:dyDescent="0.3">
      <c r="A302" s="178" t="str">
        <f>명단!E303</f>
        <v>나래울</v>
      </c>
      <c r="B302" s="178" t="str">
        <f>명단!B303&amp;명단!C303&amp;명단!D303</f>
        <v>여복30대D</v>
      </c>
      <c r="C302" s="178" t="str">
        <f>명단!E303&amp;명단!B303</f>
        <v>나래울여복</v>
      </c>
      <c r="D302" s="178" t="str">
        <f>명단!E303&amp;명단!C303</f>
        <v>나래울30대</v>
      </c>
      <c r="E302" s="178" t="str">
        <f>명단!E303&amp;명단!D303</f>
        <v>나래울D</v>
      </c>
      <c r="F302" s="178" t="str">
        <f>명단!E303&amp;명단!G303</f>
        <v>나래울남 95</v>
      </c>
      <c r="G302" s="178" t="str">
        <f>명단!E303&amp;명단!I303</f>
        <v>나래울여 90</v>
      </c>
    </row>
    <row r="303" spans="1:7" ht="17.25" customHeight="1" x14ac:dyDescent="0.3">
      <c r="A303" s="178" t="str">
        <f>명단!E304</f>
        <v>내정</v>
      </c>
      <c r="B303" s="178" t="str">
        <f>명단!B304&amp;명단!C304&amp;명단!D304</f>
        <v>여복30대D</v>
      </c>
      <c r="C303" s="178" t="str">
        <f>명단!E304&amp;명단!B304</f>
        <v>내정여복</v>
      </c>
      <c r="D303" s="178" t="str">
        <f>명단!E304&amp;명단!C304</f>
        <v>내정30대</v>
      </c>
      <c r="E303" s="178" t="str">
        <f>명단!E304&amp;명단!D304</f>
        <v>내정D</v>
      </c>
      <c r="F303" s="178" t="str">
        <f>명단!E304&amp;명단!G304</f>
        <v>내정여 90</v>
      </c>
      <c r="G303" s="178" t="str">
        <f>명단!E304&amp;명단!I304</f>
        <v>내정여 90</v>
      </c>
    </row>
    <row r="304" spans="1:7" ht="17.25" customHeight="1" x14ac:dyDescent="0.3">
      <c r="A304" s="178" t="str">
        <f>명단!E305</f>
        <v>늘푸른</v>
      </c>
      <c r="B304" s="178" t="str">
        <f>명단!B305&amp;명단!C305&amp;명단!D305</f>
        <v>여복30대D</v>
      </c>
      <c r="C304" s="178" t="str">
        <f>명단!E305&amp;명단!B305</f>
        <v>늘푸른여복</v>
      </c>
      <c r="D304" s="178" t="str">
        <f>명단!E305&amp;명단!C305</f>
        <v>늘푸른30대</v>
      </c>
      <c r="E304" s="178" t="str">
        <f>명단!E305&amp;명단!D305</f>
        <v>늘푸른D</v>
      </c>
      <c r="F304" s="178" t="str">
        <f>명단!E305&amp;명단!G305</f>
        <v>늘푸른여 85</v>
      </c>
      <c r="G304" s="178" t="str">
        <f>명단!E305&amp;명단!I305</f>
        <v>늘푸른여 95</v>
      </c>
    </row>
    <row r="305" spans="1:7" ht="17.25" customHeight="1" x14ac:dyDescent="0.3">
      <c r="A305" s="178" t="str">
        <f>명단!E306</f>
        <v>더블에잇</v>
      </c>
      <c r="B305" s="178" t="str">
        <f>명단!B306&amp;명단!C306&amp;명단!D306</f>
        <v>여복30대D</v>
      </c>
      <c r="C305" s="178" t="str">
        <f>명단!E306&amp;명단!B306</f>
        <v>더블에잇여복</v>
      </c>
      <c r="D305" s="178" t="str">
        <f>명단!E306&amp;명단!C306</f>
        <v>더블에잇30대</v>
      </c>
      <c r="E305" s="178" t="str">
        <f>명단!E306&amp;명단!D306</f>
        <v>더블에잇D</v>
      </c>
      <c r="F305" s="178" t="str">
        <f>명단!E306&amp;명단!G306</f>
        <v>더블에잇여 95</v>
      </c>
      <c r="G305" s="178" t="str">
        <f>명단!E306&amp;명단!I306</f>
        <v>더블에잇여 95</v>
      </c>
    </row>
    <row r="306" spans="1:7" ht="17.25" customHeight="1" x14ac:dyDescent="0.3">
      <c r="A306" s="178" t="str">
        <f>명단!E307</f>
        <v>동백</v>
      </c>
      <c r="B306" s="178" t="str">
        <f>명단!B307&amp;명단!C307&amp;명단!D307</f>
        <v>여복30대D</v>
      </c>
      <c r="C306" s="178" t="str">
        <f>명단!E307&amp;명단!B307</f>
        <v>동백여복</v>
      </c>
      <c r="D306" s="178" t="str">
        <f>명단!E307&amp;명단!C307</f>
        <v>동백30대</v>
      </c>
      <c r="E306" s="178" t="str">
        <f>명단!E307&amp;명단!D307</f>
        <v>동백D</v>
      </c>
      <c r="F306" s="178" t="str">
        <f>명단!E307&amp;명단!G307</f>
        <v>동백여 95</v>
      </c>
      <c r="G306" s="178" t="str">
        <f>명단!E307&amp;명단!I307</f>
        <v>동백여 95</v>
      </c>
    </row>
    <row r="307" spans="1:7" ht="17.25" customHeight="1" x14ac:dyDescent="0.3">
      <c r="A307" s="178" t="str">
        <f>명단!E308</f>
        <v>동백</v>
      </c>
      <c r="B307" s="178" t="str">
        <f>명단!B308&amp;명단!C308&amp;명단!D308</f>
        <v>여복30대D</v>
      </c>
      <c r="C307" s="178" t="str">
        <f>명단!E308&amp;명단!B308</f>
        <v>동백여복</v>
      </c>
      <c r="D307" s="178" t="str">
        <f>명단!E308&amp;명단!C308</f>
        <v>동백30대</v>
      </c>
      <c r="E307" s="178" t="str">
        <f>명단!E308&amp;명단!D308</f>
        <v>동백D</v>
      </c>
      <c r="F307" s="178" t="str">
        <f>명단!E308&amp;명단!G308</f>
        <v>동백여 95</v>
      </c>
      <c r="G307" s="178" t="str">
        <f>명단!E308&amp;명단!I308</f>
        <v>동백남100</v>
      </c>
    </row>
    <row r="308" spans="1:7" ht="17.25" customHeight="1" x14ac:dyDescent="0.3">
      <c r="A308" s="178" t="str">
        <f>명단!E309</f>
        <v>동백</v>
      </c>
      <c r="B308" s="178" t="str">
        <f>명단!B309&amp;명단!C309&amp;명단!D309</f>
        <v>여복30대D</v>
      </c>
      <c r="C308" s="178" t="str">
        <f>명단!E309&amp;명단!B309</f>
        <v>동백여복</v>
      </c>
      <c r="D308" s="178" t="str">
        <f>명단!E309&amp;명단!C309</f>
        <v>동백30대</v>
      </c>
      <c r="E308" s="178" t="str">
        <f>명단!E309&amp;명단!D309</f>
        <v>동백D</v>
      </c>
      <c r="F308" s="178" t="str">
        <f>명단!E309&amp;명단!G309</f>
        <v>동백여 90</v>
      </c>
      <c r="G308" s="178" t="str">
        <f>명단!E309&amp;명단!I309</f>
        <v>동백여 85</v>
      </c>
    </row>
    <row r="309" spans="1:7" ht="17.25" customHeight="1" x14ac:dyDescent="0.3">
      <c r="A309" s="178" t="str">
        <f>명단!E310</f>
        <v>배즐사</v>
      </c>
      <c r="B309" s="178" t="str">
        <f>명단!B310&amp;명단!C310&amp;명단!D310</f>
        <v>여복30대D</v>
      </c>
      <c r="C309" s="178" t="str">
        <f>명단!E310&amp;명단!B310</f>
        <v>배즐사여복</v>
      </c>
      <c r="D309" s="178" t="str">
        <f>명단!E310&amp;명단!C310</f>
        <v>배즐사30대</v>
      </c>
      <c r="E309" s="178" t="str">
        <f>명단!E310&amp;명단!D310</f>
        <v>배즐사D</v>
      </c>
      <c r="F309" s="178" t="str">
        <f>명단!E310&amp;명단!G310</f>
        <v>배즐사남105</v>
      </c>
      <c r="G309" s="178" t="str">
        <f>명단!E310&amp;명단!I310</f>
        <v>배즐사남105</v>
      </c>
    </row>
    <row r="310" spans="1:7" ht="17.25" customHeight="1" x14ac:dyDescent="0.3">
      <c r="A310" s="178" t="str">
        <f>명단!E311</f>
        <v>배즐사</v>
      </c>
      <c r="B310" s="178" t="str">
        <f>명단!B311&amp;명단!C311&amp;명단!D311</f>
        <v>여복30대D</v>
      </c>
      <c r="C310" s="178" t="str">
        <f>명단!E311&amp;명단!B311</f>
        <v>배즐사여복</v>
      </c>
      <c r="D310" s="178" t="str">
        <f>명단!E311&amp;명단!C311</f>
        <v>배즐사30대</v>
      </c>
      <c r="E310" s="178" t="str">
        <f>명단!E311&amp;명단!D311</f>
        <v>배즐사D</v>
      </c>
      <c r="F310" s="178" t="str">
        <f>명단!E311&amp;명단!G311</f>
        <v>배즐사여 85</v>
      </c>
      <c r="G310" s="178" t="str">
        <f>명단!E311&amp;명단!I311</f>
        <v>배즐사여 90</v>
      </c>
    </row>
    <row r="311" spans="1:7" ht="17.25" customHeight="1" x14ac:dyDescent="0.3">
      <c r="A311" s="178" t="str">
        <f>명단!E312</f>
        <v>배즐사</v>
      </c>
      <c r="B311" s="178" t="str">
        <f>명단!B312&amp;명단!C312&amp;명단!D312</f>
        <v>여복30대D</v>
      </c>
      <c r="C311" s="178" t="str">
        <f>명단!E312&amp;명단!B312</f>
        <v>배즐사여복</v>
      </c>
      <c r="D311" s="178" t="str">
        <f>명단!E312&amp;명단!C312</f>
        <v>배즐사30대</v>
      </c>
      <c r="E311" s="178" t="str">
        <f>명단!E312&amp;명단!D312</f>
        <v>배즐사D</v>
      </c>
      <c r="F311" s="178" t="str">
        <f>명단!E312&amp;명단!G312</f>
        <v>배즐사여 90</v>
      </c>
      <c r="G311" s="178" t="str">
        <f>명단!E312&amp;명단!I312</f>
        <v>배즐사여 85</v>
      </c>
    </row>
    <row r="312" spans="1:7" ht="17.25" customHeight="1" x14ac:dyDescent="0.3">
      <c r="A312" s="178" t="str">
        <f>명단!E313</f>
        <v>배즐사</v>
      </c>
      <c r="B312" s="178" t="str">
        <f>명단!B313&amp;명단!C313&amp;명단!D313</f>
        <v>여복30대D</v>
      </c>
      <c r="C312" s="178" t="str">
        <f>명단!E313&amp;명단!B313</f>
        <v>배즐사여복</v>
      </c>
      <c r="D312" s="178" t="str">
        <f>명단!E313&amp;명단!C313</f>
        <v>배즐사30대</v>
      </c>
      <c r="E312" s="178" t="str">
        <f>명단!E313&amp;명단!D313</f>
        <v>배즐사D</v>
      </c>
      <c r="F312" s="178" t="str">
        <f>명단!E313&amp;명단!G313</f>
        <v>배즐사여 90</v>
      </c>
      <c r="G312" s="178" t="str">
        <f>명단!E313&amp;명단!I313</f>
        <v>배즐사남 95</v>
      </c>
    </row>
    <row r="313" spans="1:7" ht="17.25" customHeight="1" x14ac:dyDescent="0.3">
      <c r="A313" s="178" t="str">
        <f>명단!E314</f>
        <v>배즐사</v>
      </c>
      <c r="B313" s="178" t="str">
        <f>명단!B314&amp;명단!C314&amp;명단!D314</f>
        <v>여복30대D</v>
      </c>
      <c r="C313" s="178" t="str">
        <f>명단!E314&amp;명단!B314</f>
        <v>배즐사여복</v>
      </c>
      <c r="D313" s="178" t="str">
        <f>명단!E314&amp;명단!C314</f>
        <v>배즐사30대</v>
      </c>
      <c r="E313" s="178" t="str">
        <f>명단!E314&amp;명단!D314</f>
        <v>배즐사D</v>
      </c>
      <c r="F313" s="178" t="str">
        <f>명단!E314&amp;명단!G314</f>
        <v>배즐사여 90</v>
      </c>
      <c r="G313" s="178" t="str">
        <f>명단!E314&amp;명단!I314</f>
        <v>배즐사여 90</v>
      </c>
    </row>
    <row r="314" spans="1:7" ht="17.25" customHeight="1" x14ac:dyDescent="0.3">
      <c r="A314" s="178" t="str">
        <f>명단!E315</f>
        <v>배즐사</v>
      </c>
      <c r="B314" s="178" t="str">
        <f>명단!B315&amp;명단!C315&amp;명단!D315</f>
        <v>여복30대D</v>
      </c>
      <c r="C314" s="178" t="str">
        <f>명단!E315&amp;명단!B315</f>
        <v>배즐사여복</v>
      </c>
      <c r="D314" s="178" t="str">
        <f>명단!E315&amp;명단!C315</f>
        <v>배즐사30대</v>
      </c>
      <c r="E314" s="178" t="str">
        <f>명단!E315&amp;명단!D315</f>
        <v>배즐사D</v>
      </c>
      <c r="F314" s="178" t="str">
        <f>명단!E315&amp;명단!G315</f>
        <v>배즐사남 95</v>
      </c>
      <c r="G314" s="178" t="str">
        <f>명단!E315&amp;명단!I315</f>
        <v>배즐사여 90</v>
      </c>
    </row>
    <row r="315" spans="1:7" ht="17.25" customHeight="1" x14ac:dyDescent="0.3">
      <c r="A315" s="178" t="str">
        <f>명단!E316</f>
        <v>북샘</v>
      </c>
      <c r="B315" s="178" t="str">
        <f>명단!B316&amp;명단!C316&amp;명단!D316</f>
        <v>여복30대D</v>
      </c>
      <c r="C315" s="178" t="str">
        <f>명단!E316&amp;명단!B316</f>
        <v>북샘여복</v>
      </c>
      <c r="D315" s="178" t="str">
        <f>명단!E316&amp;명단!C316</f>
        <v>북샘30대</v>
      </c>
      <c r="E315" s="178" t="str">
        <f>명단!E316&amp;명단!D316</f>
        <v>북샘D</v>
      </c>
      <c r="F315" s="178" t="str">
        <f>명단!E316&amp;명단!G316</f>
        <v>북샘여 90</v>
      </c>
      <c r="G315" s="178" t="str">
        <f>명단!E316&amp;명단!I316</f>
        <v>북샘여 90</v>
      </c>
    </row>
    <row r="316" spans="1:7" ht="17.25" customHeight="1" x14ac:dyDescent="0.3">
      <c r="A316" s="178" t="str">
        <f>명단!E317</f>
        <v>송담</v>
      </c>
      <c r="B316" s="178" t="str">
        <f>명단!B317&amp;명단!C317&amp;명단!D317</f>
        <v>여복30대D</v>
      </c>
      <c r="C316" s="178" t="str">
        <f>명단!E317&amp;명단!B317</f>
        <v>송담여복</v>
      </c>
      <c r="D316" s="178" t="str">
        <f>명단!E317&amp;명단!C317</f>
        <v>송담30대</v>
      </c>
      <c r="E316" s="178" t="str">
        <f>명단!E317&amp;명단!D317</f>
        <v>송담D</v>
      </c>
      <c r="F316" s="178" t="str">
        <f>명단!E317&amp;명단!G317</f>
        <v>송담여 85</v>
      </c>
      <c r="G316" s="178" t="str">
        <f>명단!E317&amp;명단!I317</f>
        <v>송담여 85</v>
      </c>
    </row>
    <row r="317" spans="1:7" ht="17.25" customHeight="1" x14ac:dyDescent="0.3">
      <c r="A317" s="178" t="str">
        <f>명단!E318</f>
        <v>오산센터</v>
      </c>
      <c r="B317" s="178" t="str">
        <f>명단!B318&amp;명단!C318&amp;명단!D318</f>
        <v>여복30대D</v>
      </c>
      <c r="C317" s="178" t="str">
        <f>명단!E318&amp;명단!B318</f>
        <v>오산센터여복</v>
      </c>
      <c r="D317" s="178" t="str">
        <f>명단!E318&amp;명단!C318</f>
        <v>오산센터30대</v>
      </c>
      <c r="E317" s="178" t="str">
        <f>명단!E318&amp;명단!D318</f>
        <v>오산센터D</v>
      </c>
      <c r="F317" s="178" t="str">
        <f>명단!E318&amp;명단!G318</f>
        <v>오산센터여 95</v>
      </c>
      <c r="G317" s="178" t="str">
        <f>명단!E318&amp;명단!I318</f>
        <v>오산센터여100</v>
      </c>
    </row>
    <row r="318" spans="1:7" ht="17.25" customHeight="1" x14ac:dyDescent="0.3">
      <c r="A318" s="178" t="str">
        <f>명단!E319</f>
        <v>오산센터</v>
      </c>
      <c r="B318" s="178" t="str">
        <f>명단!B319&amp;명단!C319&amp;명단!D319</f>
        <v>여복30대D</v>
      </c>
      <c r="C318" s="178" t="str">
        <f>명단!E319&amp;명단!B319</f>
        <v>오산센터여복</v>
      </c>
      <c r="D318" s="178" t="str">
        <f>명단!E319&amp;명단!C319</f>
        <v>오산센터30대</v>
      </c>
      <c r="E318" s="178" t="str">
        <f>명단!E319&amp;명단!D319</f>
        <v>오산센터D</v>
      </c>
      <c r="F318" s="178" t="str">
        <f>명단!E319&amp;명단!G319</f>
        <v>오산센터여 95</v>
      </c>
      <c r="G318" s="178" t="str">
        <f>명단!E319&amp;명단!I319</f>
        <v>오산센터여 85</v>
      </c>
    </row>
    <row r="319" spans="1:7" ht="17.25" customHeight="1" x14ac:dyDescent="0.3">
      <c r="A319" s="178" t="str">
        <f>명단!E320</f>
        <v>오산필봉</v>
      </c>
      <c r="B319" s="178" t="str">
        <f>명단!B320&amp;명단!C320&amp;명단!D320</f>
        <v>여복30대D</v>
      </c>
      <c r="C319" s="178" t="str">
        <f>명단!E320&amp;명단!B320</f>
        <v>오산필봉여복</v>
      </c>
      <c r="D319" s="178" t="str">
        <f>명단!E320&amp;명단!C320</f>
        <v>오산필봉30대</v>
      </c>
      <c r="E319" s="178" t="str">
        <f>명단!E320&amp;명단!D320</f>
        <v>오산필봉D</v>
      </c>
      <c r="F319" s="178" t="str">
        <f>명단!E320&amp;명단!G320</f>
        <v>오산필봉여 95</v>
      </c>
      <c r="G319" s="178" t="str">
        <f>명단!E320&amp;명단!I320</f>
        <v>오산필봉여 95</v>
      </c>
    </row>
    <row r="320" spans="1:7" ht="17.25" customHeight="1" x14ac:dyDescent="0.3">
      <c r="A320" s="178" t="str">
        <f>명단!E321</f>
        <v>용인ACE</v>
      </c>
      <c r="B320" s="178" t="str">
        <f>명단!B321&amp;명단!C321&amp;명단!D321</f>
        <v>여복30대D</v>
      </c>
      <c r="C320" s="178" t="str">
        <f>명단!E321&amp;명단!B321</f>
        <v>용인ACE여복</v>
      </c>
      <c r="D320" s="178" t="str">
        <f>명단!E321&amp;명단!C321</f>
        <v>용인ACE30대</v>
      </c>
      <c r="E320" s="178" t="str">
        <f>명단!E321&amp;명단!D321</f>
        <v>용인ACED</v>
      </c>
      <c r="F320" s="178" t="str">
        <f>명단!E321&amp;명단!G321</f>
        <v>용인ACE여 90</v>
      </c>
      <c r="G320" s="178" t="str">
        <f>명단!E321&amp;명단!I321</f>
        <v>용인ACE여 90</v>
      </c>
    </row>
    <row r="321" spans="1:7" ht="17.25" customHeight="1" x14ac:dyDescent="0.3">
      <c r="A321" s="178" t="str">
        <f>명단!E322</f>
        <v>용인ACE</v>
      </c>
      <c r="B321" s="178" t="str">
        <f>명단!B322&amp;명단!C322&amp;명단!D322</f>
        <v>여복30대D</v>
      </c>
      <c r="C321" s="178" t="str">
        <f>명단!E322&amp;명단!B322</f>
        <v>용인ACE여복</v>
      </c>
      <c r="D321" s="178" t="str">
        <f>명단!E322&amp;명단!C322</f>
        <v>용인ACE30대</v>
      </c>
      <c r="E321" s="178" t="str">
        <f>명단!E322&amp;명단!D322</f>
        <v>용인ACED</v>
      </c>
      <c r="F321" s="178" t="str">
        <f>명단!E322&amp;명단!G322</f>
        <v>용인ACE여 95</v>
      </c>
      <c r="G321" s="178" t="str">
        <f>명단!E322&amp;명단!I322</f>
        <v>용인ACE여 90</v>
      </c>
    </row>
    <row r="322" spans="1:7" ht="17.25" customHeight="1" x14ac:dyDescent="0.3">
      <c r="A322" s="178" t="str">
        <f>명단!E323</f>
        <v>용인ACE</v>
      </c>
      <c r="B322" s="178" t="str">
        <f>명단!B323&amp;명단!C323&amp;명단!D323</f>
        <v>여복30대D</v>
      </c>
      <c r="C322" s="178" t="str">
        <f>명단!E323&amp;명단!B323</f>
        <v>용인ACE여복</v>
      </c>
      <c r="D322" s="178" t="str">
        <f>명단!E323&amp;명단!C323</f>
        <v>용인ACE30대</v>
      </c>
      <c r="E322" s="178" t="str">
        <f>명단!E323&amp;명단!D323</f>
        <v>용인ACED</v>
      </c>
      <c r="F322" s="178" t="str">
        <f>명단!E323&amp;명단!G323</f>
        <v>용인ACE남100</v>
      </c>
      <c r="G322" s="178" t="str">
        <f>명단!E323&amp;명단!I323</f>
        <v>용인ACE여 90</v>
      </c>
    </row>
    <row r="323" spans="1:7" ht="17.25" customHeight="1" x14ac:dyDescent="0.3">
      <c r="A323" s="178" t="str">
        <f>명단!E324</f>
        <v>용인ACE</v>
      </c>
      <c r="B323" s="178" t="str">
        <f>명단!B324&amp;명단!C324&amp;명단!D324</f>
        <v>여복30대D</v>
      </c>
      <c r="C323" s="178" t="str">
        <f>명단!E324&amp;명단!B324</f>
        <v>용인ACE여복</v>
      </c>
      <c r="D323" s="178" t="str">
        <f>명단!E324&amp;명단!C324</f>
        <v>용인ACE30대</v>
      </c>
      <c r="E323" s="178" t="str">
        <f>명단!E324&amp;명단!D324</f>
        <v>용인ACED</v>
      </c>
      <c r="F323" s="178" t="str">
        <f>명단!E324&amp;명단!G324</f>
        <v>용인ACE여100</v>
      </c>
      <c r="G323" s="178" t="str">
        <f>명단!E324&amp;명단!I324</f>
        <v>용인ACE여100</v>
      </c>
    </row>
    <row r="324" spans="1:7" ht="17.25" customHeight="1" x14ac:dyDescent="0.3">
      <c r="A324" s="178" t="str">
        <f>명단!E325</f>
        <v>위너스</v>
      </c>
      <c r="B324" s="178" t="str">
        <f>명단!B325&amp;명단!C325&amp;명단!D325</f>
        <v>여복30대D</v>
      </c>
      <c r="C324" s="178" t="str">
        <f>명단!E325&amp;명단!B325</f>
        <v>위너스여복</v>
      </c>
      <c r="D324" s="178" t="str">
        <f>명단!E325&amp;명단!C325</f>
        <v>위너스30대</v>
      </c>
      <c r="E324" s="178" t="str">
        <f>명단!E325&amp;명단!D325</f>
        <v>위너스D</v>
      </c>
      <c r="F324" s="178" t="str">
        <f>명단!E325&amp;명단!G325</f>
        <v>위너스여 90</v>
      </c>
      <c r="G324" s="178" t="str">
        <f>명단!E325&amp;명단!I325</f>
        <v>위너스여 90</v>
      </c>
    </row>
    <row r="325" spans="1:7" ht="17.25" customHeight="1" x14ac:dyDescent="0.3">
      <c r="A325" s="178" t="str">
        <f>명단!E326</f>
        <v>위너스</v>
      </c>
      <c r="B325" s="178" t="str">
        <f>명단!B326&amp;명단!C326&amp;명단!D326</f>
        <v>여복30대D</v>
      </c>
      <c r="C325" s="178" t="str">
        <f>명단!E326&amp;명단!B326</f>
        <v>위너스여복</v>
      </c>
      <c r="D325" s="178" t="str">
        <f>명단!E326&amp;명단!C326</f>
        <v>위너스30대</v>
      </c>
      <c r="E325" s="178" t="str">
        <f>명단!E326&amp;명단!D326</f>
        <v>위너스D</v>
      </c>
      <c r="F325" s="178" t="str">
        <f>명단!E326&amp;명단!G326</f>
        <v>위너스여 85</v>
      </c>
      <c r="G325" s="178" t="str">
        <f>명단!E326&amp;명단!I326</f>
        <v>위너스여 85</v>
      </c>
    </row>
    <row r="326" spans="1:7" ht="17.25" customHeight="1" x14ac:dyDescent="0.3">
      <c r="A326" s="178" t="str">
        <f>명단!E327</f>
        <v>이천클럽</v>
      </c>
      <c r="B326" s="178" t="str">
        <f>명단!B327&amp;명단!C327&amp;명단!D327</f>
        <v>여복30대D</v>
      </c>
      <c r="C326" s="178" t="str">
        <f>명단!E327&amp;명단!B327</f>
        <v>이천클럽여복</v>
      </c>
      <c r="D326" s="178" t="str">
        <f>명단!E327&amp;명단!C327</f>
        <v>이천클럽30대</v>
      </c>
      <c r="E326" s="178" t="str">
        <f>명단!E327&amp;명단!D327</f>
        <v>이천클럽D</v>
      </c>
      <c r="F326" s="178" t="str">
        <f>명단!E327&amp;명단!G327</f>
        <v>이천클럽여 85</v>
      </c>
      <c r="G326" s="178" t="str">
        <f>명단!E327&amp;명단!I327</f>
        <v>이천클럽여 95</v>
      </c>
    </row>
    <row r="327" spans="1:7" ht="17.25" customHeight="1" x14ac:dyDescent="0.3">
      <c r="A327" s="178" t="str">
        <f>명단!E328</f>
        <v>죽전</v>
      </c>
      <c r="B327" s="178" t="str">
        <f>명단!B328&amp;명단!C328&amp;명단!D328</f>
        <v>여복30대D</v>
      </c>
      <c r="C327" s="178" t="str">
        <f>명단!E328&amp;명단!B328</f>
        <v>죽전여복</v>
      </c>
      <c r="D327" s="178" t="str">
        <f>명단!E328&amp;명단!C328</f>
        <v>죽전30대</v>
      </c>
      <c r="E327" s="178" t="str">
        <f>명단!E328&amp;명단!D328</f>
        <v>죽전D</v>
      </c>
      <c r="F327" s="178" t="str">
        <f>명단!E328&amp;명단!G328</f>
        <v>죽전남 95</v>
      </c>
      <c r="G327" s="178" t="str">
        <f>명단!E328&amp;명단!I328</f>
        <v>죽전여 85</v>
      </c>
    </row>
    <row r="328" spans="1:7" ht="17.25" customHeight="1" x14ac:dyDescent="0.3">
      <c r="A328" s="178" t="str">
        <f>명단!E329</f>
        <v>죽전</v>
      </c>
      <c r="B328" s="178" t="str">
        <f>명단!B329&amp;명단!C329&amp;명단!D329</f>
        <v>여복30대D</v>
      </c>
      <c r="C328" s="178" t="str">
        <f>명단!E329&amp;명단!B329</f>
        <v>죽전여복</v>
      </c>
      <c r="D328" s="178" t="str">
        <f>명단!E329&amp;명단!C329</f>
        <v>죽전30대</v>
      </c>
      <c r="E328" s="178" t="str">
        <f>명단!E329&amp;명단!D329</f>
        <v>죽전D</v>
      </c>
      <c r="F328" s="178" t="str">
        <f>명단!E329&amp;명단!G329</f>
        <v>죽전여 85</v>
      </c>
      <c r="G328" s="178" t="str">
        <f>명단!E329&amp;명단!I329</f>
        <v>죽전여 85</v>
      </c>
    </row>
    <row r="329" spans="1:7" ht="17.25" customHeight="1" x14ac:dyDescent="0.3">
      <c r="A329" s="178" t="str">
        <f>명단!E330</f>
        <v>중앙</v>
      </c>
      <c r="B329" s="178" t="str">
        <f>명단!B330&amp;명단!C330&amp;명단!D330</f>
        <v>여복30대D</v>
      </c>
      <c r="C329" s="178" t="str">
        <f>명단!E330&amp;명단!B330</f>
        <v>중앙여복</v>
      </c>
      <c r="D329" s="178" t="str">
        <f>명단!E330&amp;명단!C330</f>
        <v>중앙30대</v>
      </c>
      <c r="E329" s="178" t="str">
        <f>명단!E330&amp;명단!D330</f>
        <v>중앙D</v>
      </c>
      <c r="F329" s="178" t="str">
        <f>명단!E330&amp;명단!G330</f>
        <v>중앙여 95</v>
      </c>
      <c r="G329" s="178" t="str">
        <f>명단!E330&amp;명단!I330</f>
        <v>중앙남100</v>
      </c>
    </row>
    <row r="330" spans="1:7" ht="17.25" customHeight="1" x14ac:dyDescent="0.3">
      <c r="A330" s="178" t="str">
        <f>명단!E331</f>
        <v>플리트</v>
      </c>
      <c r="B330" s="178" t="str">
        <f>명단!B331&amp;명단!C331&amp;명단!D331</f>
        <v>여복30대D</v>
      </c>
      <c r="C330" s="178" t="str">
        <f>명단!E331&amp;명단!B331</f>
        <v>플리트여복</v>
      </c>
      <c r="D330" s="178" t="str">
        <f>명단!E331&amp;명단!C331</f>
        <v>플리트30대</v>
      </c>
      <c r="E330" s="178" t="str">
        <f>명단!E331&amp;명단!D331</f>
        <v>플리트D</v>
      </c>
      <c r="F330" s="178" t="str">
        <f>명단!E331&amp;명단!G331</f>
        <v>플리트여 95</v>
      </c>
      <c r="G330" s="178" t="str">
        <f>명단!E331&amp;명단!I331</f>
        <v>플리트남110</v>
      </c>
    </row>
    <row r="331" spans="1:7" ht="17.25" customHeight="1" x14ac:dyDescent="0.3">
      <c r="A331" s="178" t="str">
        <f>명단!E332</f>
        <v>갈뫼</v>
      </c>
      <c r="B331" s="178" t="str">
        <f>명단!B332&amp;명단!C332&amp;명단!D332</f>
        <v>여복30대D1</v>
      </c>
      <c r="C331" s="178" t="str">
        <f>명단!E332&amp;명단!B332</f>
        <v>갈뫼여복</v>
      </c>
      <c r="D331" s="178" t="str">
        <f>명단!E332&amp;명단!C332</f>
        <v>갈뫼30대</v>
      </c>
      <c r="E331" s="178" t="str">
        <f>명단!E332&amp;명단!D332</f>
        <v>갈뫼D1</v>
      </c>
      <c r="F331" s="178" t="str">
        <f>명단!E332&amp;명단!G332</f>
        <v>갈뫼여 90</v>
      </c>
      <c r="G331" s="178" t="str">
        <f>명단!E332&amp;명단!I332</f>
        <v>갈뫼여 90</v>
      </c>
    </row>
    <row r="332" spans="1:7" ht="17.25" customHeight="1" x14ac:dyDescent="0.3">
      <c r="A332" s="178" t="str">
        <f>명단!E333</f>
        <v>갈뫼</v>
      </c>
      <c r="B332" s="178" t="str">
        <f>명단!B333&amp;명단!C333&amp;명단!D333</f>
        <v>여복30대D1</v>
      </c>
      <c r="C332" s="178" t="str">
        <f>명단!E333&amp;명단!B333</f>
        <v>갈뫼여복</v>
      </c>
      <c r="D332" s="178" t="str">
        <f>명단!E333&amp;명단!C333</f>
        <v>갈뫼30대</v>
      </c>
      <c r="E332" s="178" t="str">
        <f>명단!E333&amp;명단!D333</f>
        <v>갈뫼D1</v>
      </c>
      <c r="F332" s="178" t="str">
        <f>명단!E333&amp;명단!G333</f>
        <v>갈뫼여 90</v>
      </c>
      <c r="G332" s="178" t="str">
        <f>명단!E333&amp;명단!I333</f>
        <v>갈뫼여 85</v>
      </c>
    </row>
    <row r="333" spans="1:7" ht="17.25" customHeight="1" x14ac:dyDescent="0.3">
      <c r="A333" s="178" t="str">
        <f>명단!E334</f>
        <v>고우</v>
      </c>
      <c r="B333" s="178" t="str">
        <f>명단!B334&amp;명단!C334&amp;명단!D334</f>
        <v>여복30대D1</v>
      </c>
      <c r="C333" s="178" t="str">
        <f>명단!E334&amp;명단!B334</f>
        <v>고우여복</v>
      </c>
      <c r="D333" s="178" t="str">
        <f>명단!E334&amp;명단!C334</f>
        <v>고우30대</v>
      </c>
      <c r="E333" s="178" t="str">
        <f>명단!E334&amp;명단!D334</f>
        <v>고우D1</v>
      </c>
      <c r="F333" s="178" t="str">
        <f>명단!E334&amp;명단!G334</f>
        <v>고우여 90</v>
      </c>
      <c r="G333" s="178" t="str">
        <f>명단!E334&amp;명단!I334</f>
        <v>고우남100</v>
      </c>
    </row>
    <row r="334" spans="1:7" ht="17.25" customHeight="1" x14ac:dyDescent="0.3">
      <c r="A334" s="178" t="str">
        <f>명단!E335</f>
        <v>모현</v>
      </c>
      <c r="B334" s="178" t="str">
        <f>명단!B335&amp;명단!C335&amp;명단!D335</f>
        <v>여복30대D1</v>
      </c>
      <c r="C334" s="178" t="str">
        <f>명단!E335&amp;명단!B335</f>
        <v>모현여복</v>
      </c>
      <c r="D334" s="178" t="str">
        <f>명단!E335&amp;명단!C335</f>
        <v>모현30대</v>
      </c>
      <c r="E334" s="178" t="str">
        <f>명단!E335&amp;명단!D335</f>
        <v>모현D1</v>
      </c>
      <c r="F334" s="178" t="str">
        <f>명단!E335&amp;명단!G335</f>
        <v>모현여 90</v>
      </c>
      <c r="G334" s="178" t="str">
        <f>명단!E335&amp;명단!I335</f>
        <v>모현여 95</v>
      </c>
    </row>
    <row r="335" spans="1:7" ht="17.25" customHeight="1" x14ac:dyDescent="0.3">
      <c r="A335" s="178" t="str">
        <f>명단!E336</f>
        <v>보라</v>
      </c>
      <c r="B335" s="178" t="str">
        <f>명단!B336&amp;명단!C336&amp;명단!D336</f>
        <v>여복30대D1</v>
      </c>
      <c r="C335" s="178" t="str">
        <f>명단!E336&amp;명단!B336</f>
        <v>보라여복</v>
      </c>
      <c r="D335" s="178" t="str">
        <f>명단!E336&amp;명단!C336</f>
        <v>보라30대</v>
      </c>
      <c r="E335" s="178" t="str">
        <f>명단!E336&amp;명단!D336</f>
        <v>보라D1</v>
      </c>
      <c r="F335" s="178" t="str">
        <f>명단!E336&amp;명단!G336</f>
        <v>보라남 95</v>
      </c>
      <c r="G335" s="178" t="str">
        <f>명단!E336&amp;명단!I336</f>
        <v>보라남 95</v>
      </c>
    </row>
    <row r="336" spans="1:7" ht="17.25" customHeight="1" x14ac:dyDescent="0.3">
      <c r="A336" s="178" t="str">
        <f>명단!E337</f>
        <v>보라</v>
      </c>
      <c r="B336" s="178" t="str">
        <f>명단!B337&amp;명단!C337&amp;명단!D337</f>
        <v>여복30대D1</v>
      </c>
      <c r="C336" s="178" t="str">
        <f>명단!E337&amp;명단!B337</f>
        <v>보라여복</v>
      </c>
      <c r="D336" s="178" t="str">
        <f>명단!E337&amp;명단!C337</f>
        <v>보라30대</v>
      </c>
      <c r="E336" s="178" t="str">
        <f>명단!E337&amp;명단!D337</f>
        <v>보라D1</v>
      </c>
      <c r="F336" s="178" t="str">
        <f>명단!E337&amp;명단!G337</f>
        <v>보라여 90</v>
      </c>
      <c r="G336" s="178" t="str">
        <f>명단!E337&amp;명단!I337</f>
        <v>보라남100</v>
      </c>
    </row>
    <row r="337" spans="1:7" ht="17.25" customHeight="1" x14ac:dyDescent="0.3">
      <c r="A337" s="178" t="str">
        <f>명단!E338</f>
        <v>보라</v>
      </c>
      <c r="B337" s="178" t="str">
        <f>명단!B338&amp;명단!C338&amp;명단!D338</f>
        <v>여복30대D1</v>
      </c>
      <c r="C337" s="178" t="str">
        <f>명단!E338&amp;명단!B338</f>
        <v>보라여복</v>
      </c>
      <c r="D337" s="178" t="str">
        <f>명단!E338&amp;명단!C338</f>
        <v>보라30대</v>
      </c>
      <c r="E337" s="178" t="str">
        <f>명단!E338&amp;명단!D338</f>
        <v>보라D1</v>
      </c>
      <c r="F337" s="178" t="str">
        <f>명단!E338&amp;명단!G338</f>
        <v>보라남100</v>
      </c>
      <c r="G337" s="178" t="str">
        <f>명단!E338&amp;명단!I338</f>
        <v>보라남105</v>
      </c>
    </row>
    <row r="338" spans="1:7" ht="17.25" customHeight="1" x14ac:dyDescent="0.3">
      <c r="A338" s="178" t="str">
        <f>명단!E339</f>
        <v>석성</v>
      </c>
      <c r="B338" s="178" t="str">
        <f>명단!B339&amp;명단!C339&amp;명단!D339</f>
        <v>여복30대D1</v>
      </c>
      <c r="C338" s="178" t="str">
        <f>명단!E339&amp;명단!B339</f>
        <v>석성여복</v>
      </c>
      <c r="D338" s="178" t="str">
        <f>명단!E339&amp;명단!C339</f>
        <v>석성30대</v>
      </c>
      <c r="E338" s="178" t="str">
        <f>명단!E339&amp;명단!D339</f>
        <v>석성D1</v>
      </c>
      <c r="F338" s="178" t="str">
        <f>명단!E339&amp;명단!G339</f>
        <v>석성여100</v>
      </c>
      <c r="G338" s="178" t="str">
        <f>명단!E339&amp;명단!I339</f>
        <v>석성여 95</v>
      </c>
    </row>
    <row r="339" spans="1:7" ht="17.25" customHeight="1" x14ac:dyDescent="0.3">
      <c r="A339" s="178" t="str">
        <f>명단!E340</f>
        <v>석현</v>
      </c>
      <c r="B339" s="178" t="str">
        <f>명단!B340&amp;명단!C340&amp;명단!D340</f>
        <v>여복30대D1</v>
      </c>
      <c r="C339" s="178" t="str">
        <f>명단!E340&amp;명단!B340</f>
        <v>석현여복</v>
      </c>
      <c r="D339" s="178" t="str">
        <f>명단!E340&amp;명단!C340</f>
        <v>석현30대</v>
      </c>
      <c r="E339" s="178" t="str">
        <f>명단!E340&amp;명단!D340</f>
        <v>석현D1</v>
      </c>
      <c r="F339" s="178" t="str">
        <f>명단!E340&amp;명단!G340</f>
        <v>석현여 95</v>
      </c>
      <c r="G339" s="178" t="str">
        <f>명단!E340&amp;명단!I340</f>
        <v>석현여 90</v>
      </c>
    </row>
    <row r="340" spans="1:7" ht="17.25" customHeight="1" x14ac:dyDescent="0.3">
      <c r="A340" s="178" t="str">
        <f>명단!E341</f>
        <v>신동백</v>
      </c>
      <c r="B340" s="178" t="str">
        <f>명단!B341&amp;명단!C341&amp;명단!D341</f>
        <v>여복30대D1</v>
      </c>
      <c r="C340" s="178" t="str">
        <f>명단!E341&amp;명단!B341</f>
        <v>신동백여복</v>
      </c>
      <c r="D340" s="178" t="str">
        <f>명단!E341&amp;명단!C341</f>
        <v>신동백30대</v>
      </c>
      <c r="E340" s="178" t="str">
        <f>명단!E341&amp;명단!D341</f>
        <v>신동백D1</v>
      </c>
      <c r="F340" s="178" t="str">
        <f>명단!E341&amp;명단!G341</f>
        <v>신동백여 90</v>
      </c>
      <c r="G340" s="178" t="str">
        <f>명단!E341&amp;명단!I341</f>
        <v>신동백여 90</v>
      </c>
    </row>
    <row r="341" spans="1:7" ht="17.25" customHeight="1" x14ac:dyDescent="0.3">
      <c r="A341" s="178" t="str">
        <f>명단!E342</f>
        <v>열린</v>
      </c>
      <c r="B341" s="178" t="str">
        <f>명단!B342&amp;명단!C342&amp;명단!D342</f>
        <v>여복30대D1</v>
      </c>
      <c r="C341" s="178" t="str">
        <f>명단!E342&amp;명단!B342</f>
        <v>열린여복</v>
      </c>
      <c r="D341" s="178" t="str">
        <f>명단!E342&amp;명단!C342</f>
        <v>열린30대</v>
      </c>
      <c r="E341" s="178" t="str">
        <f>명단!E342&amp;명단!D342</f>
        <v>열린D1</v>
      </c>
      <c r="F341" s="178" t="str">
        <f>명단!E342&amp;명단!G342</f>
        <v>열린여 90</v>
      </c>
      <c r="G341" s="178" t="str">
        <f>명단!E342&amp;명단!I342</f>
        <v>열린여 85</v>
      </c>
    </row>
    <row r="342" spans="1:7" ht="17.25" customHeight="1" x14ac:dyDescent="0.3">
      <c r="A342" s="178" t="str">
        <f>명단!E343</f>
        <v>용인</v>
      </c>
      <c r="B342" s="178" t="str">
        <f>명단!B343&amp;명단!C343&amp;명단!D343</f>
        <v>여복30대D1</v>
      </c>
      <c r="C342" s="178" t="str">
        <f>명단!E343&amp;명단!B343</f>
        <v>용인여복</v>
      </c>
      <c r="D342" s="178" t="str">
        <f>명단!E343&amp;명단!C343</f>
        <v>용인30대</v>
      </c>
      <c r="E342" s="178" t="str">
        <f>명단!E343&amp;명단!D343</f>
        <v>용인D1</v>
      </c>
      <c r="F342" s="178" t="str">
        <f>명단!E343&amp;명단!G343</f>
        <v>용인여100</v>
      </c>
      <c r="G342" s="178" t="str">
        <f>명단!E343&amp;명단!I343</f>
        <v>용인여 90</v>
      </c>
    </row>
    <row r="343" spans="1:7" ht="17.25" customHeight="1" x14ac:dyDescent="0.3">
      <c r="A343" s="178" t="str">
        <f>명단!E344</f>
        <v>중앙</v>
      </c>
      <c r="B343" s="178" t="str">
        <f>명단!B344&amp;명단!C344&amp;명단!D344</f>
        <v>여복30대D1</v>
      </c>
      <c r="C343" s="178" t="str">
        <f>명단!E344&amp;명단!B344</f>
        <v>중앙여복</v>
      </c>
      <c r="D343" s="178" t="str">
        <f>명단!E344&amp;명단!C344</f>
        <v>중앙30대</v>
      </c>
      <c r="E343" s="178" t="str">
        <f>명단!E344&amp;명단!D344</f>
        <v>중앙D1</v>
      </c>
      <c r="F343" s="178" t="str">
        <f>명단!E344&amp;명단!G344</f>
        <v>중앙여 95</v>
      </c>
      <c r="G343" s="178" t="str">
        <f>명단!E344&amp;명단!I344</f>
        <v>중앙여100</v>
      </c>
    </row>
    <row r="344" spans="1:7" ht="17.25" customHeight="1" x14ac:dyDescent="0.3">
      <c r="A344" s="178" t="str">
        <f>명단!E345</f>
        <v>토월</v>
      </c>
      <c r="B344" s="178" t="str">
        <f>명단!B345&amp;명단!C345&amp;명단!D345</f>
        <v>여복30대D1</v>
      </c>
      <c r="C344" s="178" t="str">
        <f>명단!E345&amp;명단!B345</f>
        <v>토월여복</v>
      </c>
      <c r="D344" s="178" t="str">
        <f>명단!E345&amp;명단!C345</f>
        <v>토월30대</v>
      </c>
      <c r="E344" s="178" t="str">
        <f>명단!E345&amp;명단!D345</f>
        <v>토월D1</v>
      </c>
      <c r="F344" s="178" t="str">
        <f>명단!E345&amp;명단!G345</f>
        <v>토월여 90</v>
      </c>
      <c r="G344" s="178" t="str">
        <f>명단!E345&amp;명단!I345</f>
        <v>토월여 90</v>
      </c>
    </row>
    <row r="345" spans="1:7" ht="17.25" customHeight="1" x14ac:dyDescent="0.3">
      <c r="A345" s="178" t="str">
        <f>명단!E346</f>
        <v>토월</v>
      </c>
      <c r="B345" s="178" t="str">
        <f>명단!B346&amp;명단!C346&amp;명단!D346</f>
        <v>여복30대D1</v>
      </c>
      <c r="C345" s="178" t="str">
        <f>명단!E346&amp;명단!B346</f>
        <v>토월여복</v>
      </c>
      <c r="D345" s="178" t="str">
        <f>명단!E346&amp;명단!C346</f>
        <v>토월30대</v>
      </c>
      <c r="E345" s="178" t="str">
        <f>명단!E346&amp;명단!D346</f>
        <v>토월D1</v>
      </c>
      <c r="F345" s="178" t="str">
        <f>명단!E346&amp;명단!G346</f>
        <v>토월여 90</v>
      </c>
      <c r="G345" s="178" t="str">
        <f>명단!E346&amp;명단!I346</f>
        <v>토월여 90</v>
      </c>
    </row>
    <row r="346" spans="1:7" ht="17.25" customHeight="1" x14ac:dyDescent="0.3">
      <c r="A346" s="178" t="str">
        <f>명단!E347</f>
        <v>토월</v>
      </c>
      <c r="B346" s="178" t="str">
        <f>명단!B347&amp;명단!C347&amp;명단!D347</f>
        <v>여복30대D1</v>
      </c>
      <c r="C346" s="178" t="str">
        <f>명단!E347&amp;명단!B347</f>
        <v>토월여복</v>
      </c>
      <c r="D346" s="178" t="str">
        <f>명단!E347&amp;명단!C347</f>
        <v>토월30대</v>
      </c>
      <c r="E346" s="178" t="str">
        <f>명단!E347&amp;명단!D347</f>
        <v>토월D1</v>
      </c>
      <c r="F346" s="178" t="str">
        <f>명단!E347&amp;명단!G347</f>
        <v>토월여 90</v>
      </c>
      <c r="G346" s="178" t="str">
        <f>명단!E347&amp;명단!I347</f>
        <v>토월여 95</v>
      </c>
    </row>
    <row r="347" spans="1:7" ht="17.25" customHeight="1" x14ac:dyDescent="0.3">
      <c r="A347" s="178" t="str">
        <f>명단!E348</f>
        <v>동백</v>
      </c>
      <c r="B347" s="178" t="str">
        <f>명단!B348&amp;명단!C348&amp;명단!D348</f>
        <v>여복30대초심</v>
      </c>
      <c r="C347" s="178" t="str">
        <f>명단!E348&amp;명단!B348</f>
        <v>동백여복</v>
      </c>
      <c r="D347" s="178" t="str">
        <f>명단!E348&amp;명단!C348</f>
        <v>동백30대</v>
      </c>
      <c r="E347" s="178" t="str">
        <f>명단!E348&amp;명단!D348</f>
        <v>동백초심</v>
      </c>
      <c r="F347" s="178" t="str">
        <f>명단!E348&amp;명단!G348</f>
        <v>동백여 95</v>
      </c>
      <c r="G347" s="178" t="str">
        <f>명단!E348&amp;명단!I348</f>
        <v>동백여 95</v>
      </c>
    </row>
    <row r="348" spans="1:7" ht="17.25" customHeight="1" x14ac:dyDescent="0.3">
      <c r="A348" s="178" t="str">
        <f>명단!E349</f>
        <v>한빛</v>
      </c>
      <c r="B348" s="178" t="str">
        <f>명단!B349&amp;명단!C349&amp;명단!D349</f>
        <v>여복30대초심</v>
      </c>
      <c r="C348" s="178" t="str">
        <f>명단!E349&amp;명단!B349</f>
        <v>한빛여복</v>
      </c>
      <c r="D348" s="178" t="str">
        <f>명단!E349&amp;명단!C349</f>
        <v>한빛30대</v>
      </c>
      <c r="E348" s="178" t="str">
        <f>명단!E349&amp;명단!D349</f>
        <v>한빛초심</v>
      </c>
      <c r="F348" s="178" t="str">
        <f>명단!E349&amp;명단!G349</f>
        <v>한빛여 95</v>
      </c>
      <c r="G348" s="178" t="str">
        <f>명단!E349&amp;명단!I349</f>
        <v>한빛여 90</v>
      </c>
    </row>
    <row r="349" spans="1:7" ht="17.25" customHeight="1" x14ac:dyDescent="0.3">
      <c r="A349" s="178" t="str">
        <f>명단!E350</f>
        <v>배즐사</v>
      </c>
      <c r="B349" s="178" t="str">
        <f>명단!B350&amp;명단!C350&amp;명단!D350</f>
        <v>여복40대A</v>
      </c>
      <c r="C349" s="178" t="str">
        <f>명단!E350&amp;명단!B350</f>
        <v>배즐사여복</v>
      </c>
      <c r="D349" s="178" t="str">
        <f>명단!E350&amp;명단!C350</f>
        <v>배즐사40대</v>
      </c>
      <c r="E349" s="178" t="str">
        <f>명단!E350&amp;명단!D350</f>
        <v>배즐사A</v>
      </c>
      <c r="F349" s="178" t="str">
        <f>명단!E350&amp;명단!G350</f>
        <v>배즐사여 90</v>
      </c>
      <c r="G349" s="178" t="str">
        <f>명단!E350&amp;명단!I350</f>
        <v>배즐사여 95</v>
      </c>
    </row>
    <row r="350" spans="1:7" ht="17.25" customHeight="1" x14ac:dyDescent="0.3">
      <c r="A350" s="178" t="str">
        <f>명단!E351</f>
        <v>72쥐띠</v>
      </c>
      <c r="B350" s="178" t="str">
        <f>명단!B351&amp;명단!C351&amp;명단!D351</f>
        <v>여복40대B</v>
      </c>
      <c r="C350" s="178" t="str">
        <f>명단!E351&amp;명단!B351</f>
        <v>72쥐띠여복</v>
      </c>
      <c r="D350" s="178" t="str">
        <f>명단!E351&amp;명단!C351</f>
        <v>72쥐띠40대</v>
      </c>
      <c r="E350" s="178" t="str">
        <f>명단!E351&amp;명단!D351</f>
        <v>72쥐띠B</v>
      </c>
      <c r="F350" s="178" t="str">
        <f>명단!E351&amp;명단!G351</f>
        <v>72쥐띠여 90</v>
      </c>
      <c r="G350" s="178" t="str">
        <f>명단!E351&amp;명단!I351</f>
        <v>72쥐띠여 85</v>
      </c>
    </row>
    <row r="351" spans="1:7" ht="17.25" customHeight="1" x14ac:dyDescent="0.3">
      <c r="A351" s="178" t="str">
        <f>명단!E352</f>
        <v>구오</v>
      </c>
      <c r="B351" s="178" t="str">
        <f>명단!B352&amp;명단!C352&amp;명단!D352</f>
        <v>여복40대B</v>
      </c>
      <c r="C351" s="178" t="str">
        <f>명단!E352&amp;명단!B352</f>
        <v>구오여복</v>
      </c>
      <c r="D351" s="178" t="str">
        <f>명단!E352&amp;명단!C352</f>
        <v>구오40대</v>
      </c>
      <c r="E351" s="178" t="str">
        <f>명단!E352&amp;명단!D352</f>
        <v>구오B</v>
      </c>
      <c r="F351" s="178" t="str">
        <f>명단!E352&amp;명단!G352</f>
        <v>구오여 90</v>
      </c>
      <c r="G351" s="178" t="str">
        <f>명단!E352&amp;명단!I352</f>
        <v>구오여 90</v>
      </c>
    </row>
    <row r="352" spans="1:7" ht="17.25" customHeight="1" x14ac:dyDescent="0.3">
      <c r="A352" s="178" t="str">
        <f>명단!E353</f>
        <v>레벨업</v>
      </c>
      <c r="B352" s="178" t="str">
        <f>명단!B353&amp;명단!C353&amp;명단!D353</f>
        <v>여복40대B</v>
      </c>
      <c r="C352" s="178" t="str">
        <f>명단!E353&amp;명단!B353</f>
        <v>레벨업여복</v>
      </c>
      <c r="D352" s="178" t="str">
        <f>명단!E353&amp;명단!C353</f>
        <v>레벨업40대</v>
      </c>
      <c r="E352" s="178" t="str">
        <f>명단!E353&amp;명단!D353</f>
        <v>레벨업B</v>
      </c>
      <c r="F352" s="178" t="str">
        <f>명단!E353&amp;명단!G353</f>
        <v>레벨업여 90</v>
      </c>
      <c r="G352" s="178" t="str">
        <f>명단!E353&amp;명단!I353</f>
        <v>레벨업여100</v>
      </c>
    </row>
    <row r="353" spans="1:7" ht="17.25" customHeight="1" x14ac:dyDescent="0.3">
      <c r="A353" s="178" t="str">
        <f>명단!E354</f>
        <v>배즐사</v>
      </c>
      <c r="B353" s="178" t="str">
        <f>명단!B354&amp;명단!C354&amp;명단!D354</f>
        <v>여복40대B</v>
      </c>
      <c r="C353" s="178" t="str">
        <f>명단!E354&amp;명단!B354</f>
        <v>배즐사여복</v>
      </c>
      <c r="D353" s="178" t="str">
        <f>명단!E354&amp;명단!C354</f>
        <v>배즐사40대</v>
      </c>
      <c r="E353" s="178" t="str">
        <f>명단!E354&amp;명단!D354</f>
        <v>배즐사B</v>
      </c>
      <c r="F353" s="178" t="str">
        <f>명단!E354&amp;명단!G354</f>
        <v>배즐사여 85</v>
      </c>
      <c r="G353" s="178" t="str">
        <f>명단!E354&amp;명단!I354</f>
        <v>배즐사여 95</v>
      </c>
    </row>
    <row r="354" spans="1:7" ht="17.25" customHeight="1" x14ac:dyDescent="0.3">
      <c r="A354" s="178" t="str">
        <f>명단!E355</f>
        <v>배즐사</v>
      </c>
      <c r="B354" s="178" t="str">
        <f>명단!B355&amp;명단!C355&amp;명단!D355</f>
        <v>여복40대B</v>
      </c>
      <c r="C354" s="178" t="str">
        <f>명단!E355&amp;명단!B355</f>
        <v>배즐사여복</v>
      </c>
      <c r="D354" s="178" t="str">
        <f>명단!E355&amp;명단!C355</f>
        <v>배즐사40대</v>
      </c>
      <c r="E354" s="178" t="str">
        <f>명단!E355&amp;명단!D355</f>
        <v>배즐사B</v>
      </c>
      <c r="F354" s="178" t="str">
        <f>명단!E355&amp;명단!G355</f>
        <v>배즐사남100</v>
      </c>
      <c r="G354" s="178" t="str">
        <f>명단!E355&amp;명단!I355</f>
        <v>배즐사남 95</v>
      </c>
    </row>
    <row r="355" spans="1:7" ht="17.25" customHeight="1" x14ac:dyDescent="0.3">
      <c r="A355" s="178" t="str">
        <f>명단!E356</f>
        <v>배즐사</v>
      </c>
      <c r="B355" s="178" t="str">
        <f>명단!B356&amp;명단!C356&amp;명단!D356</f>
        <v>여복40대B</v>
      </c>
      <c r="C355" s="178" t="str">
        <f>명단!E356&amp;명단!B356</f>
        <v>배즐사여복</v>
      </c>
      <c r="D355" s="178" t="str">
        <f>명단!E356&amp;명단!C356</f>
        <v>배즐사40대</v>
      </c>
      <c r="E355" s="178" t="str">
        <f>명단!E356&amp;명단!D356</f>
        <v>배즐사B</v>
      </c>
      <c r="F355" s="178" t="str">
        <f>명단!E356&amp;명단!G356</f>
        <v>배즐사남105</v>
      </c>
      <c r="G355" s="178" t="str">
        <f>명단!E356&amp;명단!I356</f>
        <v>배즐사여 85</v>
      </c>
    </row>
    <row r="356" spans="1:7" ht="17.25" customHeight="1" x14ac:dyDescent="0.3">
      <c r="A356" s="178" t="str">
        <f>명단!E357</f>
        <v>상미</v>
      </c>
      <c r="B356" s="178" t="str">
        <f>명단!B357&amp;명단!C357&amp;명단!D357</f>
        <v>여복40대B</v>
      </c>
      <c r="C356" s="178" t="str">
        <f>명단!E357&amp;명단!B357</f>
        <v>상미여복</v>
      </c>
      <c r="D356" s="178" t="str">
        <f>명단!E357&amp;명단!C357</f>
        <v>상미40대</v>
      </c>
      <c r="E356" s="178" t="str">
        <f>명단!E357&amp;명단!D357</f>
        <v>상미B</v>
      </c>
      <c r="F356" s="178" t="str">
        <f>명단!E357&amp;명단!G357</f>
        <v>상미남110</v>
      </c>
      <c r="G356" s="178" t="str">
        <f>명단!E357&amp;명단!I357</f>
        <v>상미여 90</v>
      </c>
    </row>
    <row r="357" spans="1:7" ht="17.25" customHeight="1" x14ac:dyDescent="0.3">
      <c r="A357" s="178" t="str">
        <f>명단!E358</f>
        <v>광주</v>
      </c>
      <c r="B357" s="178" t="str">
        <f>명단!B358&amp;명단!C358&amp;명단!D358</f>
        <v>여복40대C</v>
      </c>
      <c r="C357" s="178" t="str">
        <f>명단!E358&amp;명단!B358</f>
        <v>광주여복</v>
      </c>
      <c r="D357" s="178" t="str">
        <f>명단!E358&amp;명단!C358</f>
        <v>광주40대</v>
      </c>
      <c r="E357" s="178" t="str">
        <f>명단!E358&amp;명단!D358</f>
        <v>광주C</v>
      </c>
      <c r="F357" s="178" t="str">
        <f>명단!E358&amp;명단!G358</f>
        <v>광주남100</v>
      </c>
      <c r="G357" s="178" t="str">
        <f>명단!E358&amp;명단!I358</f>
        <v>광주여 90</v>
      </c>
    </row>
    <row r="358" spans="1:7" ht="17.25" customHeight="1" x14ac:dyDescent="0.3">
      <c r="A358" s="178" t="str">
        <f>명단!E359</f>
        <v>나래울</v>
      </c>
      <c r="B358" s="178" t="str">
        <f>명단!B359&amp;명단!C359&amp;명단!D359</f>
        <v>여복40대C</v>
      </c>
      <c r="C358" s="178" t="str">
        <f>명단!E359&amp;명단!B359</f>
        <v>나래울여복</v>
      </c>
      <c r="D358" s="178" t="str">
        <f>명단!E359&amp;명단!C359</f>
        <v>나래울40대</v>
      </c>
      <c r="E358" s="178" t="str">
        <f>명단!E359&amp;명단!D359</f>
        <v>나래울C</v>
      </c>
      <c r="F358" s="178" t="str">
        <f>명단!E359&amp;명단!G359</f>
        <v>나래울여 90</v>
      </c>
      <c r="G358" s="178" t="str">
        <f>명단!E359&amp;명단!I359</f>
        <v>나래울여 95</v>
      </c>
    </row>
    <row r="359" spans="1:7" ht="17.25" customHeight="1" x14ac:dyDescent="0.3">
      <c r="A359" s="178" t="str">
        <f>명단!E360</f>
        <v>동백</v>
      </c>
      <c r="B359" s="178" t="str">
        <f>명단!B360&amp;명단!C360&amp;명단!D360</f>
        <v>여복40대C</v>
      </c>
      <c r="C359" s="178" t="str">
        <f>명단!E360&amp;명단!B360</f>
        <v>동백여복</v>
      </c>
      <c r="D359" s="178" t="str">
        <f>명단!E360&amp;명단!C360</f>
        <v>동백40대</v>
      </c>
      <c r="E359" s="178" t="str">
        <f>명단!E360&amp;명단!D360</f>
        <v>동백C</v>
      </c>
      <c r="F359" s="178" t="str">
        <f>명단!E360&amp;명단!G360</f>
        <v>동백여 95</v>
      </c>
      <c r="G359" s="178" t="str">
        <f>명단!E360&amp;명단!I360</f>
        <v>동백여 95</v>
      </c>
    </row>
    <row r="360" spans="1:7" ht="17.25" customHeight="1" x14ac:dyDescent="0.3">
      <c r="A360" s="178" t="str">
        <f>명단!E361</f>
        <v>디아애</v>
      </c>
      <c r="B360" s="178" t="str">
        <f>명단!B361&amp;명단!C361&amp;명단!D361</f>
        <v>여복40대C</v>
      </c>
      <c r="C360" s="178" t="str">
        <f>명단!E361&amp;명단!B361</f>
        <v>디아애여복</v>
      </c>
      <c r="D360" s="178" t="str">
        <f>명단!E361&amp;명단!C361</f>
        <v>디아애40대</v>
      </c>
      <c r="E360" s="178" t="str">
        <f>명단!E361&amp;명단!D361</f>
        <v>디아애C</v>
      </c>
      <c r="F360" s="178" t="str">
        <f>명단!E361&amp;명단!G361</f>
        <v>디아애여100</v>
      </c>
      <c r="G360" s="178" t="str">
        <f>명단!E361&amp;명단!I361</f>
        <v>디아애여 95</v>
      </c>
    </row>
    <row r="361" spans="1:7" ht="17.25" customHeight="1" x14ac:dyDescent="0.3">
      <c r="A361" s="178" t="str">
        <f>명단!E362</f>
        <v>레벨업</v>
      </c>
      <c r="B361" s="178" t="str">
        <f>명단!B362&amp;명단!C362&amp;명단!D362</f>
        <v>여복40대C</v>
      </c>
      <c r="C361" s="178" t="str">
        <f>명단!E362&amp;명단!B362</f>
        <v>레벨업여복</v>
      </c>
      <c r="D361" s="178" t="str">
        <f>명단!E362&amp;명단!C362</f>
        <v>레벨업40대</v>
      </c>
      <c r="E361" s="178" t="str">
        <f>명단!E362&amp;명단!D362</f>
        <v>레벨업C</v>
      </c>
      <c r="F361" s="178" t="str">
        <f>명단!E362&amp;명단!G362</f>
        <v>레벨업여 95</v>
      </c>
      <c r="G361" s="178" t="str">
        <f>명단!E362&amp;명단!I362</f>
        <v>레벨업여 90</v>
      </c>
    </row>
    <row r="362" spans="1:7" ht="17.25" customHeight="1" x14ac:dyDescent="0.3">
      <c r="A362" s="178" t="str">
        <f>명단!E363</f>
        <v>배즐사</v>
      </c>
      <c r="B362" s="178" t="str">
        <f>명단!B363&amp;명단!C363&amp;명단!D363</f>
        <v>여복40대C</v>
      </c>
      <c r="C362" s="178" t="str">
        <f>명단!E363&amp;명단!B363</f>
        <v>배즐사여복</v>
      </c>
      <c r="D362" s="178" t="str">
        <f>명단!E363&amp;명단!C363</f>
        <v>배즐사40대</v>
      </c>
      <c r="E362" s="178" t="str">
        <f>명단!E363&amp;명단!D363</f>
        <v>배즐사C</v>
      </c>
      <c r="F362" s="178" t="str">
        <f>명단!E363&amp;명단!G363</f>
        <v>배즐사여 90</v>
      </c>
      <c r="G362" s="178" t="str">
        <f>명단!E363&amp;명단!I363</f>
        <v>배즐사여 85</v>
      </c>
    </row>
    <row r="363" spans="1:7" ht="17.25" customHeight="1" x14ac:dyDescent="0.3">
      <c r="A363" s="178" t="str">
        <f>명단!E364</f>
        <v>배즐사</v>
      </c>
      <c r="B363" s="178" t="str">
        <f>명단!B364&amp;명단!C364&amp;명단!D364</f>
        <v>여복40대C</v>
      </c>
      <c r="C363" s="178" t="str">
        <f>명단!E364&amp;명단!B364</f>
        <v>배즐사여복</v>
      </c>
      <c r="D363" s="178" t="str">
        <f>명단!E364&amp;명단!C364</f>
        <v>배즐사40대</v>
      </c>
      <c r="E363" s="178" t="str">
        <f>명단!E364&amp;명단!D364</f>
        <v>배즐사C</v>
      </c>
      <c r="F363" s="178" t="str">
        <f>명단!E364&amp;명단!G364</f>
        <v>배즐사남105</v>
      </c>
      <c r="G363" s="178" t="str">
        <f>명단!E364&amp;명단!I364</f>
        <v>배즐사여 95</v>
      </c>
    </row>
    <row r="364" spans="1:7" ht="17.25" customHeight="1" x14ac:dyDescent="0.3">
      <c r="A364" s="178" t="str">
        <f>명단!E365</f>
        <v>배즐사</v>
      </c>
      <c r="B364" s="178" t="str">
        <f>명단!B365&amp;명단!C365&amp;명단!D365</f>
        <v>여복40대C</v>
      </c>
      <c r="C364" s="178" t="str">
        <f>명단!E365&amp;명단!B365</f>
        <v>배즐사여복</v>
      </c>
      <c r="D364" s="178" t="str">
        <f>명단!E365&amp;명단!C365</f>
        <v>배즐사40대</v>
      </c>
      <c r="E364" s="178" t="str">
        <f>명단!E365&amp;명단!D365</f>
        <v>배즐사C</v>
      </c>
      <c r="F364" s="178" t="str">
        <f>명단!E365&amp;명단!G365</f>
        <v>배즐사여 95</v>
      </c>
      <c r="G364" s="178" t="str">
        <f>명단!E365&amp;명단!I365</f>
        <v>배즐사여 85</v>
      </c>
    </row>
    <row r="365" spans="1:7" ht="17.25" customHeight="1" x14ac:dyDescent="0.3">
      <c r="A365" s="178" t="str">
        <f>명단!E366</f>
        <v>배즐사</v>
      </c>
      <c r="B365" s="178" t="str">
        <f>명단!B366&amp;명단!C366&amp;명단!D366</f>
        <v>여복40대C</v>
      </c>
      <c r="C365" s="178" t="str">
        <f>명단!E366&amp;명단!B366</f>
        <v>배즐사여복</v>
      </c>
      <c r="D365" s="178" t="str">
        <f>명단!E366&amp;명단!C366</f>
        <v>배즐사40대</v>
      </c>
      <c r="E365" s="178" t="str">
        <f>명단!E366&amp;명단!D366</f>
        <v>배즐사C</v>
      </c>
      <c r="F365" s="178" t="str">
        <f>명단!E366&amp;명단!G366</f>
        <v>배즐사여 95</v>
      </c>
      <c r="G365" s="178" t="str">
        <f>명단!E366&amp;명단!I366</f>
        <v>배즐사여 90</v>
      </c>
    </row>
    <row r="366" spans="1:7" ht="17.25" customHeight="1" x14ac:dyDescent="0.3">
      <c r="A366" s="178" t="str">
        <f>명단!E367</f>
        <v>상현</v>
      </c>
      <c r="B366" s="178" t="str">
        <f>명단!B367&amp;명단!C367&amp;명단!D367</f>
        <v>여복40대C</v>
      </c>
      <c r="C366" s="178" t="str">
        <f>명단!E367&amp;명단!B367</f>
        <v>상현여복</v>
      </c>
      <c r="D366" s="178" t="str">
        <f>명단!E367&amp;명단!C367</f>
        <v>상현40대</v>
      </c>
      <c r="E366" s="178" t="str">
        <f>명단!E367&amp;명단!D367</f>
        <v>상현C</v>
      </c>
      <c r="F366" s="178" t="str">
        <f>명단!E367&amp;명단!G367</f>
        <v>상현여 95</v>
      </c>
      <c r="G366" s="178" t="str">
        <f>명단!E367&amp;명단!I367</f>
        <v>상현여 95</v>
      </c>
    </row>
    <row r="367" spans="1:7" ht="17.25" customHeight="1" x14ac:dyDescent="0.3">
      <c r="A367" s="178" t="str">
        <f>명단!E368</f>
        <v>스윗민턴</v>
      </c>
      <c r="B367" s="178" t="str">
        <f>명단!B368&amp;명단!C368&amp;명단!D368</f>
        <v>여복40대C</v>
      </c>
      <c r="C367" s="178" t="str">
        <f>명단!E368&amp;명단!B368</f>
        <v>스윗민턴여복</v>
      </c>
      <c r="D367" s="178" t="str">
        <f>명단!E368&amp;명단!C368</f>
        <v>스윗민턴40대</v>
      </c>
      <c r="E367" s="178" t="str">
        <f>명단!E368&amp;명단!D368</f>
        <v>스윗민턴C</v>
      </c>
      <c r="F367" s="178" t="str">
        <f>명단!E368&amp;명단!G368</f>
        <v>스윗민턴여 90</v>
      </c>
      <c r="G367" s="178" t="str">
        <f>명단!E368&amp;명단!I368</f>
        <v>스윗민턴여100</v>
      </c>
    </row>
    <row r="368" spans="1:7" ht="17.25" customHeight="1" x14ac:dyDescent="0.3">
      <c r="A368" s="178" t="str">
        <f>명단!E369</f>
        <v>신동백</v>
      </c>
      <c r="B368" s="178" t="str">
        <f>명단!B369&amp;명단!C369&amp;명단!D369</f>
        <v>여복40대C</v>
      </c>
      <c r="C368" s="178" t="str">
        <f>명단!E369&amp;명단!B369</f>
        <v>신동백여복</v>
      </c>
      <c r="D368" s="178" t="str">
        <f>명단!E369&amp;명단!C369</f>
        <v>신동백40대</v>
      </c>
      <c r="E368" s="178" t="str">
        <f>명단!E369&amp;명단!D369</f>
        <v>신동백C</v>
      </c>
      <c r="F368" s="178" t="str">
        <f>명단!E369&amp;명단!G369</f>
        <v>신동백여 90</v>
      </c>
      <c r="G368" s="178" t="str">
        <f>명단!E369&amp;명단!I369</f>
        <v>신동백여 95</v>
      </c>
    </row>
    <row r="369" spans="1:7" ht="17.25" customHeight="1" x14ac:dyDescent="0.3">
      <c r="A369" s="178" t="str">
        <f>명단!E370</f>
        <v>용인</v>
      </c>
      <c r="B369" s="178" t="str">
        <f>명단!B370&amp;명단!C370&amp;명단!D370</f>
        <v>여복40대C</v>
      </c>
      <c r="C369" s="178" t="str">
        <f>명단!E370&amp;명단!B370</f>
        <v>용인여복</v>
      </c>
      <c r="D369" s="178" t="str">
        <f>명단!E370&amp;명단!C370</f>
        <v>용인40대</v>
      </c>
      <c r="E369" s="178" t="str">
        <f>명단!E370&amp;명단!D370</f>
        <v>용인C</v>
      </c>
      <c r="F369" s="178" t="str">
        <f>명단!E370&amp;명단!G370</f>
        <v>용인남100</v>
      </c>
      <c r="G369" s="178" t="str">
        <f>명단!E370&amp;명단!I370</f>
        <v>용인여 85</v>
      </c>
    </row>
    <row r="370" spans="1:7" ht="17.25" customHeight="1" x14ac:dyDescent="0.3">
      <c r="A370" s="178" t="str">
        <f>명단!E371</f>
        <v>죽전</v>
      </c>
      <c r="B370" s="178" t="str">
        <f>명단!B371&amp;명단!C371&amp;명단!D371</f>
        <v>여복40대C</v>
      </c>
      <c r="C370" s="178" t="str">
        <f>명단!E371&amp;명단!B371</f>
        <v>죽전여복</v>
      </c>
      <c r="D370" s="178" t="str">
        <f>명단!E371&amp;명단!C371</f>
        <v>죽전40대</v>
      </c>
      <c r="E370" s="178" t="str">
        <f>명단!E371&amp;명단!D371</f>
        <v>죽전C</v>
      </c>
      <c r="F370" s="178" t="str">
        <f>명단!E371&amp;명단!G371</f>
        <v>죽전여 85</v>
      </c>
      <c r="G370" s="178" t="str">
        <f>명단!E371&amp;명단!I371</f>
        <v>죽전여 95</v>
      </c>
    </row>
    <row r="371" spans="1:7" ht="17.25" customHeight="1" x14ac:dyDescent="0.3">
      <c r="A371" s="178" t="str">
        <f>명단!E372</f>
        <v>대진</v>
      </c>
      <c r="B371" s="178" t="str">
        <f>명단!B372&amp;명단!C372&amp;명단!D372</f>
        <v>여복40대D</v>
      </c>
      <c r="C371" s="178" t="str">
        <f>명단!E372&amp;명단!B372</f>
        <v>대진여복</v>
      </c>
      <c r="D371" s="178" t="str">
        <f>명단!E372&amp;명단!C372</f>
        <v>대진40대</v>
      </c>
      <c r="E371" s="178" t="str">
        <f>명단!E372&amp;명단!D372</f>
        <v>대진D</v>
      </c>
      <c r="F371" s="178" t="str">
        <f>명단!E372&amp;명단!G372</f>
        <v>대진여 95</v>
      </c>
      <c r="G371" s="178" t="str">
        <f>명단!E372&amp;명단!I372</f>
        <v>대진여 90</v>
      </c>
    </row>
    <row r="372" spans="1:7" ht="17.25" customHeight="1" x14ac:dyDescent="0.3">
      <c r="A372" s="178" t="str">
        <f>명단!E373</f>
        <v>대진</v>
      </c>
      <c r="B372" s="178" t="str">
        <f>명단!B373&amp;명단!C373&amp;명단!D373</f>
        <v>여복40대D</v>
      </c>
      <c r="C372" s="178" t="str">
        <f>명단!E373&amp;명단!B373</f>
        <v>대진여복</v>
      </c>
      <c r="D372" s="178" t="str">
        <f>명단!E373&amp;명단!C373</f>
        <v>대진40대</v>
      </c>
      <c r="E372" s="178" t="str">
        <f>명단!E373&amp;명단!D373</f>
        <v>대진D</v>
      </c>
      <c r="F372" s="178" t="str">
        <f>명단!E373&amp;명단!G373</f>
        <v>대진남100</v>
      </c>
      <c r="G372" s="178" t="str">
        <f>명단!E373&amp;명단!I373</f>
        <v>대진남 95</v>
      </c>
    </row>
    <row r="373" spans="1:7" ht="17.25" customHeight="1" x14ac:dyDescent="0.3">
      <c r="A373" s="178" t="str">
        <f>명단!E374</f>
        <v>디아애</v>
      </c>
      <c r="B373" s="178" t="str">
        <f>명단!B374&amp;명단!C374&amp;명단!D374</f>
        <v>여복40대D</v>
      </c>
      <c r="C373" s="178" t="str">
        <f>명단!E374&amp;명단!B374</f>
        <v>디아애여복</v>
      </c>
      <c r="D373" s="178" t="str">
        <f>명단!E374&amp;명단!C374</f>
        <v>디아애40대</v>
      </c>
      <c r="E373" s="178" t="str">
        <f>명단!E374&amp;명단!D374</f>
        <v>디아애D</v>
      </c>
      <c r="F373" s="178" t="str">
        <f>명단!E374&amp;명단!G374</f>
        <v>디아애여 85</v>
      </c>
      <c r="G373" s="178" t="str">
        <f>명단!E374&amp;명단!I374</f>
        <v>디아애여 90</v>
      </c>
    </row>
    <row r="374" spans="1:7" ht="17.25" customHeight="1" x14ac:dyDescent="0.3">
      <c r="A374" s="178" t="str">
        <f>명단!E375</f>
        <v>배즐사</v>
      </c>
      <c r="B374" s="178" t="str">
        <f>명단!B375&amp;명단!C375&amp;명단!D375</f>
        <v>여복40대D</v>
      </c>
      <c r="C374" s="178" t="str">
        <f>명단!E375&amp;명단!B375</f>
        <v>배즐사여복</v>
      </c>
      <c r="D374" s="178" t="str">
        <f>명단!E375&amp;명단!C375</f>
        <v>배즐사40대</v>
      </c>
      <c r="E374" s="178" t="str">
        <f>명단!E375&amp;명단!D375</f>
        <v>배즐사D</v>
      </c>
      <c r="F374" s="178" t="str">
        <f>명단!E375&amp;명단!G375</f>
        <v>배즐사여 95</v>
      </c>
      <c r="G374" s="178" t="str">
        <f>명단!E375&amp;명단!I375</f>
        <v>배즐사여 90</v>
      </c>
    </row>
    <row r="375" spans="1:7" ht="17.25" customHeight="1" x14ac:dyDescent="0.3">
      <c r="A375" s="178" t="str">
        <f>명단!E376</f>
        <v>배즐사</v>
      </c>
      <c r="B375" s="178" t="str">
        <f>명단!B376&amp;명단!C376&amp;명단!D376</f>
        <v>여복40대D</v>
      </c>
      <c r="C375" s="178" t="str">
        <f>명단!E376&amp;명단!B376</f>
        <v>배즐사여복</v>
      </c>
      <c r="D375" s="178" t="str">
        <f>명단!E376&amp;명단!C376</f>
        <v>배즐사40대</v>
      </c>
      <c r="E375" s="178" t="str">
        <f>명단!E376&amp;명단!D376</f>
        <v>배즐사D</v>
      </c>
      <c r="F375" s="178" t="str">
        <f>명단!E376&amp;명단!G376</f>
        <v>배즐사여100</v>
      </c>
      <c r="G375" s="178" t="str">
        <f>명단!E376&amp;명단!I376</f>
        <v>배즐사여 95</v>
      </c>
    </row>
    <row r="376" spans="1:7" ht="17.25" customHeight="1" x14ac:dyDescent="0.3">
      <c r="A376" s="178" t="str">
        <f>명단!E377</f>
        <v>배즐사</v>
      </c>
      <c r="B376" s="178" t="str">
        <f>명단!B377&amp;명단!C377&amp;명단!D377</f>
        <v>여복40대D</v>
      </c>
      <c r="C376" s="178" t="str">
        <f>명단!E377&amp;명단!B377</f>
        <v>배즐사여복</v>
      </c>
      <c r="D376" s="178" t="str">
        <f>명단!E377&amp;명단!C377</f>
        <v>배즐사40대</v>
      </c>
      <c r="E376" s="178" t="str">
        <f>명단!E377&amp;명단!D377</f>
        <v>배즐사D</v>
      </c>
      <c r="F376" s="178" t="str">
        <f>명단!E377&amp;명단!G377</f>
        <v>배즐사남100</v>
      </c>
      <c r="G376" s="178" t="str">
        <f>명단!E377&amp;명단!I377</f>
        <v>배즐사여 85</v>
      </c>
    </row>
    <row r="377" spans="1:7" ht="17.25" customHeight="1" x14ac:dyDescent="0.3">
      <c r="A377" s="178" t="str">
        <f>명단!E378</f>
        <v>배즐사</v>
      </c>
      <c r="B377" s="178" t="str">
        <f>명단!B378&amp;명단!C378&amp;명단!D378</f>
        <v>여복40대D</v>
      </c>
      <c r="C377" s="178" t="str">
        <f>명단!E378&amp;명단!B378</f>
        <v>배즐사여복</v>
      </c>
      <c r="D377" s="178" t="str">
        <f>명단!E378&amp;명단!C378</f>
        <v>배즐사40대</v>
      </c>
      <c r="E377" s="178" t="str">
        <f>명단!E378&amp;명단!D378</f>
        <v>배즐사D</v>
      </c>
      <c r="F377" s="178" t="str">
        <f>명단!E378&amp;명단!G378</f>
        <v>배즐사남100</v>
      </c>
      <c r="G377" s="178" t="str">
        <f>명단!E378&amp;명단!I378</f>
        <v>배즐사여 90</v>
      </c>
    </row>
    <row r="378" spans="1:7" ht="17.25" customHeight="1" x14ac:dyDescent="0.3">
      <c r="A378" s="178" t="str">
        <f>명단!E379</f>
        <v>배즐사</v>
      </c>
      <c r="B378" s="178" t="str">
        <f>명단!B379&amp;명단!C379&amp;명단!D379</f>
        <v>여복40대D</v>
      </c>
      <c r="C378" s="178" t="str">
        <f>명단!E379&amp;명단!B379</f>
        <v>배즐사여복</v>
      </c>
      <c r="D378" s="178" t="str">
        <f>명단!E379&amp;명단!C379</f>
        <v>배즐사40대</v>
      </c>
      <c r="E378" s="178" t="str">
        <f>명단!E379&amp;명단!D379</f>
        <v>배즐사D</v>
      </c>
      <c r="F378" s="178" t="str">
        <f>명단!E379&amp;명단!G379</f>
        <v>배즐사남110</v>
      </c>
      <c r="G378" s="178" t="str">
        <f>명단!E379&amp;명단!I379</f>
        <v>배즐사여 95</v>
      </c>
    </row>
    <row r="379" spans="1:7" ht="17.25" customHeight="1" x14ac:dyDescent="0.3">
      <c r="A379" s="178" t="str">
        <f>명단!E380</f>
        <v>배즐사</v>
      </c>
      <c r="B379" s="178" t="str">
        <f>명단!B380&amp;명단!C380&amp;명단!D380</f>
        <v>여복40대D</v>
      </c>
      <c r="C379" s="178" t="str">
        <f>명단!E380&amp;명단!B380</f>
        <v>배즐사여복</v>
      </c>
      <c r="D379" s="178" t="str">
        <f>명단!E380&amp;명단!C380</f>
        <v>배즐사40대</v>
      </c>
      <c r="E379" s="178" t="str">
        <f>명단!E380&amp;명단!D380</f>
        <v>배즐사D</v>
      </c>
      <c r="F379" s="178" t="str">
        <f>명단!E380&amp;명단!G380</f>
        <v>배즐사여 90</v>
      </c>
      <c r="G379" s="178" t="str">
        <f>명단!E380&amp;명단!I380</f>
        <v>배즐사남100</v>
      </c>
    </row>
    <row r="380" spans="1:7" ht="17.25" customHeight="1" x14ac:dyDescent="0.3">
      <c r="A380" s="178" t="str">
        <f>명단!E381</f>
        <v>배즐사</v>
      </c>
      <c r="B380" s="178" t="str">
        <f>명단!B381&amp;명단!C381&amp;명단!D381</f>
        <v>여복40대D</v>
      </c>
      <c r="C380" s="178" t="str">
        <f>명단!E381&amp;명단!B381</f>
        <v>배즐사여복</v>
      </c>
      <c r="D380" s="178" t="str">
        <f>명단!E381&amp;명단!C381</f>
        <v>배즐사40대</v>
      </c>
      <c r="E380" s="178" t="str">
        <f>명단!E381&amp;명단!D381</f>
        <v>배즐사D</v>
      </c>
      <c r="F380" s="178" t="str">
        <f>명단!E381&amp;명단!G381</f>
        <v>배즐사여 90</v>
      </c>
      <c r="G380" s="178" t="str">
        <f>명단!E381&amp;명단!I381</f>
        <v>배즐사여 90</v>
      </c>
    </row>
    <row r="381" spans="1:7" ht="17.25" customHeight="1" x14ac:dyDescent="0.3">
      <c r="A381" s="178" t="str">
        <f>명단!E382</f>
        <v>배즐사</v>
      </c>
      <c r="B381" s="178" t="str">
        <f>명단!B382&amp;명단!C382&amp;명단!D382</f>
        <v>여복40대D</v>
      </c>
      <c r="C381" s="178" t="str">
        <f>명단!E382&amp;명단!B382</f>
        <v>배즐사여복</v>
      </c>
      <c r="D381" s="178" t="str">
        <f>명단!E382&amp;명단!C382</f>
        <v>배즐사40대</v>
      </c>
      <c r="E381" s="178" t="str">
        <f>명단!E382&amp;명단!D382</f>
        <v>배즐사D</v>
      </c>
      <c r="F381" s="178" t="str">
        <f>명단!E382&amp;명단!G382</f>
        <v>배즐사여 90</v>
      </c>
      <c r="G381" s="178" t="str">
        <f>명단!E382&amp;명단!I382</f>
        <v>배즐사여 90</v>
      </c>
    </row>
    <row r="382" spans="1:7" ht="17.25" customHeight="1" x14ac:dyDescent="0.3">
      <c r="A382" s="178" t="str">
        <f>명단!E383</f>
        <v>배즐사</v>
      </c>
      <c r="B382" s="178" t="str">
        <f>명단!B383&amp;명단!C383&amp;명단!D383</f>
        <v>여복40대D</v>
      </c>
      <c r="C382" s="178" t="str">
        <f>명단!E383&amp;명단!B383</f>
        <v>배즐사여복</v>
      </c>
      <c r="D382" s="178" t="str">
        <f>명단!E383&amp;명단!C383</f>
        <v>배즐사40대</v>
      </c>
      <c r="E382" s="178" t="str">
        <f>명단!E383&amp;명단!D383</f>
        <v>배즐사D</v>
      </c>
      <c r="F382" s="178" t="str">
        <f>명단!E383&amp;명단!G383</f>
        <v>배즐사여 95</v>
      </c>
      <c r="G382" s="178" t="str">
        <f>명단!E383&amp;명단!I383</f>
        <v>배즐사여 95</v>
      </c>
    </row>
    <row r="383" spans="1:7" ht="17.25" customHeight="1" x14ac:dyDescent="0.3">
      <c r="A383" s="178" t="str">
        <f>명단!E384</f>
        <v>보라</v>
      </c>
      <c r="B383" s="178" t="str">
        <f>명단!B384&amp;명단!C384&amp;명단!D384</f>
        <v>여복40대D</v>
      </c>
      <c r="C383" s="178" t="str">
        <f>명단!E384&amp;명단!B384</f>
        <v>보라여복</v>
      </c>
      <c r="D383" s="178" t="str">
        <f>명단!E384&amp;명단!C384</f>
        <v>보라40대</v>
      </c>
      <c r="E383" s="178" t="str">
        <f>명단!E384&amp;명단!D384</f>
        <v>보라D</v>
      </c>
      <c r="F383" s="178" t="str">
        <f>명단!E384&amp;명단!G384</f>
        <v>보라여 90</v>
      </c>
      <c r="G383" s="178" t="str">
        <f>명단!E384&amp;명단!I384</f>
        <v>보라여 85</v>
      </c>
    </row>
    <row r="384" spans="1:7" ht="17.25" customHeight="1" x14ac:dyDescent="0.3">
      <c r="A384" s="178" t="str">
        <f>명단!E385</f>
        <v>석성</v>
      </c>
      <c r="B384" s="178" t="str">
        <f>명단!B385&amp;명단!C385&amp;명단!D385</f>
        <v>여복40대D</v>
      </c>
      <c r="C384" s="178" t="str">
        <f>명단!E385&amp;명단!B385</f>
        <v>석성여복</v>
      </c>
      <c r="D384" s="178" t="str">
        <f>명단!E385&amp;명단!C385</f>
        <v>석성40대</v>
      </c>
      <c r="E384" s="178" t="str">
        <f>명단!E385&amp;명단!D385</f>
        <v>석성D</v>
      </c>
      <c r="F384" s="178" t="str">
        <f>명단!E385&amp;명단!G385</f>
        <v>석성여 90</v>
      </c>
      <c r="G384" s="178" t="str">
        <f>명단!E385&amp;명단!I385</f>
        <v>석성남100</v>
      </c>
    </row>
    <row r="385" spans="1:7" ht="17.25" customHeight="1" x14ac:dyDescent="0.3">
      <c r="A385" s="178" t="str">
        <f>명단!E386</f>
        <v>성남</v>
      </c>
      <c r="B385" s="178" t="str">
        <f>명단!B386&amp;명단!C386&amp;명단!D386</f>
        <v>여복40대D</v>
      </c>
      <c r="C385" s="178" t="str">
        <f>명단!E386&amp;명단!B386</f>
        <v>성남여복</v>
      </c>
      <c r="D385" s="178" t="str">
        <f>명단!E386&amp;명단!C386</f>
        <v>성남40대</v>
      </c>
      <c r="E385" s="178" t="str">
        <f>명단!E386&amp;명단!D386</f>
        <v>성남D</v>
      </c>
      <c r="F385" s="178" t="str">
        <f>명단!E386&amp;명단!G386</f>
        <v>성남여 85</v>
      </c>
      <c r="G385" s="178" t="str">
        <f>명단!E386&amp;명단!I386</f>
        <v>성남여 95</v>
      </c>
    </row>
    <row r="386" spans="1:7" ht="17.25" customHeight="1" x14ac:dyDescent="0.3">
      <c r="A386" s="178" t="str">
        <f>명단!E387</f>
        <v>스카이</v>
      </c>
      <c r="B386" s="178" t="str">
        <f>명단!B387&amp;명단!C387&amp;명단!D387</f>
        <v>여복40대D</v>
      </c>
      <c r="C386" s="178" t="str">
        <f>명단!E387&amp;명단!B387</f>
        <v>스카이여복</v>
      </c>
      <c r="D386" s="178" t="str">
        <f>명단!E387&amp;명단!C387</f>
        <v>스카이40대</v>
      </c>
      <c r="E386" s="178" t="str">
        <f>명단!E387&amp;명단!D387</f>
        <v>스카이D</v>
      </c>
      <c r="F386" s="178" t="str">
        <f>명단!E387&amp;명단!G387</f>
        <v>스카이여 90</v>
      </c>
      <c r="G386" s="178" t="str">
        <f>명단!E387&amp;명단!I387</f>
        <v>스카이여 85</v>
      </c>
    </row>
    <row r="387" spans="1:7" ht="17.25" customHeight="1" x14ac:dyDescent="0.3">
      <c r="A387" s="178" t="str">
        <f>명단!E388</f>
        <v>신갈</v>
      </c>
      <c r="B387" s="178" t="str">
        <f>명단!B388&amp;명단!C388&amp;명단!D388</f>
        <v>여복40대D</v>
      </c>
      <c r="C387" s="178" t="str">
        <f>명단!E388&amp;명단!B388</f>
        <v>신갈여복</v>
      </c>
      <c r="D387" s="178" t="str">
        <f>명단!E388&amp;명단!C388</f>
        <v>신갈40대</v>
      </c>
      <c r="E387" s="178" t="str">
        <f>명단!E388&amp;명단!D388</f>
        <v>신갈D</v>
      </c>
      <c r="F387" s="178" t="str">
        <f>명단!E388&amp;명단!G388</f>
        <v>신갈여 90</v>
      </c>
      <c r="G387" s="178" t="str">
        <f>명단!E388&amp;명단!I388</f>
        <v>신갈여 95</v>
      </c>
    </row>
    <row r="388" spans="1:7" ht="17.25" customHeight="1" x14ac:dyDescent="0.3">
      <c r="A388" s="178" t="str">
        <f>명단!E389</f>
        <v>오산광성</v>
      </c>
      <c r="B388" s="178" t="str">
        <f>명단!B389&amp;명단!C389&amp;명단!D389</f>
        <v>여복40대D</v>
      </c>
      <c r="C388" s="178" t="str">
        <f>명단!E389&amp;명단!B389</f>
        <v>오산광성여복</v>
      </c>
      <c r="D388" s="178" t="str">
        <f>명단!E389&amp;명단!C389</f>
        <v>오산광성40대</v>
      </c>
      <c r="E388" s="178" t="str">
        <f>명단!E389&amp;명단!D389</f>
        <v>오산광성D</v>
      </c>
      <c r="F388" s="178" t="str">
        <f>명단!E389&amp;명단!G389</f>
        <v>오산광성남105</v>
      </c>
      <c r="G388" s="178" t="str">
        <f>명단!E389&amp;명단!I389</f>
        <v>오산광성남100</v>
      </c>
    </row>
    <row r="389" spans="1:7" ht="17.25" customHeight="1" x14ac:dyDescent="0.3">
      <c r="A389" s="178" t="str">
        <f>명단!E390</f>
        <v>용인</v>
      </c>
      <c r="B389" s="178" t="str">
        <f>명단!B390&amp;명단!C390&amp;명단!D390</f>
        <v>여복40대D</v>
      </c>
      <c r="C389" s="178" t="str">
        <f>명단!E390&amp;명단!B390</f>
        <v>용인여복</v>
      </c>
      <c r="D389" s="178" t="str">
        <f>명단!E390&amp;명단!C390</f>
        <v>용인40대</v>
      </c>
      <c r="E389" s="178" t="str">
        <f>명단!E390&amp;명단!D390</f>
        <v>용인D</v>
      </c>
      <c r="F389" s="178" t="str">
        <f>명단!E390&amp;명단!G390</f>
        <v>용인여100</v>
      </c>
      <c r="G389" s="178" t="str">
        <f>명단!E390&amp;명단!I390</f>
        <v>용인여 90</v>
      </c>
    </row>
    <row r="390" spans="1:7" ht="17.25" customHeight="1" x14ac:dyDescent="0.3">
      <c r="A390" s="178" t="str">
        <f>명단!E391</f>
        <v>용인ACE</v>
      </c>
      <c r="B390" s="178" t="str">
        <f>명단!B391&amp;명단!C391&amp;명단!D391</f>
        <v>여복40대D</v>
      </c>
      <c r="C390" s="178" t="str">
        <f>명단!E391&amp;명단!B391</f>
        <v>용인ACE여복</v>
      </c>
      <c r="D390" s="178" t="str">
        <f>명단!E391&amp;명단!C391</f>
        <v>용인ACE40대</v>
      </c>
      <c r="E390" s="178" t="str">
        <f>명단!E391&amp;명단!D391</f>
        <v>용인ACED</v>
      </c>
      <c r="F390" s="178" t="str">
        <f>명단!E391&amp;명단!G391</f>
        <v>용인ACE여 85</v>
      </c>
      <c r="G390" s="178" t="str">
        <f>명단!E391&amp;명단!I391</f>
        <v>용인ACE여 95</v>
      </c>
    </row>
    <row r="391" spans="1:7" ht="17.25" customHeight="1" x14ac:dyDescent="0.3">
      <c r="A391" s="178" t="str">
        <f>명단!E392</f>
        <v>이천클럽</v>
      </c>
      <c r="B391" s="178" t="str">
        <f>명단!B392&amp;명단!C392&amp;명단!D392</f>
        <v>여복40대D</v>
      </c>
      <c r="C391" s="178" t="str">
        <f>명단!E392&amp;명단!B392</f>
        <v>이천클럽여복</v>
      </c>
      <c r="D391" s="178" t="str">
        <f>명단!E392&amp;명단!C392</f>
        <v>이천클럽40대</v>
      </c>
      <c r="E391" s="178" t="str">
        <f>명단!E392&amp;명단!D392</f>
        <v>이천클럽D</v>
      </c>
      <c r="F391" s="178" t="str">
        <f>명단!E392&amp;명단!G392</f>
        <v>이천클럽여 95</v>
      </c>
      <c r="G391" s="178" t="str">
        <f>명단!E392&amp;명단!I392</f>
        <v>이천클럽여 95</v>
      </c>
    </row>
    <row r="392" spans="1:7" ht="17.25" customHeight="1" x14ac:dyDescent="0.3">
      <c r="A392" s="178" t="str">
        <f>명단!E393</f>
        <v>중앙</v>
      </c>
      <c r="B392" s="178" t="str">
        <f>명단!B393&amp;명단!C393&amp;명단!D393</f>
        <v>여복40대D</v>
      </c>
      <c r="C392" s="178" t="str">
        <f>명단!E393&amp;명단!B393</f>
        <v>중앙여복</v>
      </c>
      <c r="D392" s="178" t="str">
        <f>명단!E393&amp;명단!C393</f>
        <v>중앙40대</v>
      </c>
      <c r="E392" s="178" t="str">
        <f>명단!E393&amp;명단!D393</f>
        <v>중앙D</v>
      </c>
      <c r="F392" s="178" t="str">
        <f>명단!E393&amp;명단!G393</f>
        <v>중앙여 85</v>
      </c>
      <c r="G392" s="178" t="str">
        <f>명단!E393&amp;명단!I393</f>
        <v>중앙여 85</v>
      </c>
    </row>
    <row r="393" spans="1:7" ht="17.25" customHeight="1" x14ac:dyDescent="0.3">
      <c r="A393" s="178" t="str">
        <f>명단!E394</f>
        <v>중앙</v>
      </c>
      <c r="B393" s="178" t="str">
        <f>명단!B394&amp;명단!C394&amp;명단!D394</f>
        <v>여복40대D</v>
      </c>
      <c r="C393" s="178" t="str">
        <f>명단!E394&amp;명단!B394</f>
        <v>중앙여복</v>
      </c>
      <c r="D393" s="178" t="str">
        <f>명단!E394&amp;명단!C394</f>
        <v>중앙40대</v>
      </c>
      <c r="E393" s="178" t="str">
        <f>명단!E394&amp;명단!D394</f>
        <v>중앙D</v>
      </c>
      <c r="F393" s="178" t="str">
        <f>명단!E394&amp;명단!G394</f>
        <v>중앙여 85</v>
      </c>
      <c r="G393" s="178" t="str">
        <f>명단!E394&amp;명단!I394</f>
        <v>중앙여100</v>
      </c>
    </row>
    <row r="394" spans="1:7" ht="17.25" customHeight="1" x14ac:dyDescent="0.3">
      <c r="A394" s="178" t="str">
        <f>명단!E395</f>
        <v>지인</v>
      </c>
      <c r="B394" s="178" t="str">
        <f>명단!B395&amp;명단!C395&amp;명단!D395</f>
        <v>여복40대D</v>
      </c>
      <c r="C394" s="178" t="str">
        <f>명단!E395&amp;명단!B395</f>
        <v>지인여복</v>
      </c>
      <c r="D394" s="178" t="str">
        <f>명단!E395&amp;명단!C395</f>
        <v>지인40대</v>
      </c>
      <c r="E394" s="178" t="str">
        <f>명단!E395&amp;명단!D395</f>
        <v>지인D</v>
      </c>
      <c r="F394" s="178" t="str">
        <f>명단!E395&amp;명단!G395</f>
        <v>지인여100</v>
      </c>
      <c r="G394" s="178" t="str">
        <f>명단!E395&amp;명단!I395</f>
        <v>지인여 85</v>
      </c>
    </row>
    <row r="395" spans="1:7" ht="17.25" customHeight="1" x14ac:dyDescent="0.3">
      <c r="A395" s="178" t="str">
        <f>명단!E396</f>
        <v>토월</v>
      </c>
      <c r="B395" s="178" t="str">
        <f>명단!B396&amp;명단!C396&amp;명단!D396</f>
        <v>여복40대D</v>
      </c>
      <c r="C395" s="178" t="str">
        <f>명단!E396&amp;명단!B396</f>
        <v>토월여복</v>
      </c>
      <c r="D395" s="178" t="str">
        <f>명단!E396&amp;명단!C396</f>
        <v>토월40대</v>
      </c>
      <c r="E395" s="178" t="str">
        <f>명단!E396&amp;명단!D396</f>
        <v>토월D</v>
      </c>
      <c r="F395" s="178" t="str">
        <f>명단!E396&amp;명단!G396</f>
        <v>토월여 95</v>
      </c>
      <c r="G395" s="178" t="str">
        <f>명단!E396&amp;명단!I396</f>
        <v>토월여 85</v>
      </c>
    </row>
    <row r="396" spans="1:7" ht="17.25" customHeight="1" x14ac:dyDescent="0.3">
      <c r="A396" s="178" t="str">
        <f>명단!E397</f>
        <v>토월</v>
      </c>
      <c r="B396" s="178" t="str">
        <f>명단!B397&amp;명단!C397&amp;명단!D397</f>
        <v>여복40대D</v>
      </c>
      <c r="C396" s="178" t="str">
        <f>명단!E397&amp;명단!B397</f>
        <v>토월여복</v>
      </c>
      <c r="D396" s="178" t="str">
        <f>명단!E397&amp;명단!C397</f>
        <v>토월40대</v>
      </c>
      <c r="E396" s="178" t="str">
        <f>명단!E397&amp;명단!D397</f>
        <v>토월D</v>
      </c>
      <c r="F396" s="178" t="str">
        <f>명단!E397&amp;명단!G397</f>
        <v>토월여 90</v>
      </c>
      <c r="G396" s="178" t="str">
        <f>명단!E397&amp;명단!I397</f>
        <v>토월여100</v>
      </c>
    </row>
    <row r="397" spans="1:7" ht="17.25" customHeight="1" x14ac:dyDescent="0.3">
      <c r="A397" s="178" t="str">
        <f>명단!E398</f>
        <v>포곡</v>
      </c>
      <c r="B397" s="178" t="str">
        <f>명단!B398&amp;명단!C398&amp;명단!D398</f>
        <v>여복40대D</v>
      </c>
      <c r="C397" s="178" t="str">
        <f>명단!E398&amp;명단!B398</f>
        <v>포곡여복</v>
      </c>
      <c r="D397" s="178" t="str">
        <f>명단!E398&amp;명단!C398</f>
        <v>포곡40대</v>
      </c>
      <c r="E397" s="178" t="str">
        <f>명단!E398&amp;명단!D398</f>
        <v>포곡D</v>
      </c>
      <c r="F397" s="178" t="str">
        <f>명단!E398&amp;명단!G398</f>
        <v>포곡여 95</v>
      </c>
      <c r="G397" s="178" t="str">
        <f>명단!E398&amp;명단!I398</f>
        <v>포곡여100</v>
      </c>
    </row>
    <row r="398" spans="1:7" ht="17.25" customHeight="1" x14ac:dyDescent="0.3">
      <c r="A398" s="178" t="str">
        <f>명단!E399</f>
        <v>한마음</v>
      </c>
      <c r="B398" s="178" t="str">
        <f>명단!B399&amp;명단!C399&amp;명단!D399</f>
        <v>여복40대D</v>
      </c>
      <c r="C398" s="178" t="str">
        <f>명단!E399&amp;명단!B399</f>
        <v>한마음여복</v>
      </c>
      <c r="D398" s="178" t="str">
        <f>명단!E399&amp;명단!C399</f>
        <v>한마음40대</v>
      </c>
      <c r="E398" s="178" t="str">
        <f>명단!E399&amp;명단!D399</f>
        <v>한마음D</v>
      </c>
      <c r="F398" s="178" t="str">
        <f>명단!E399&amp;명단!G399</f>
        <v>한마음여 90</v>
      </c>
      <c r="G398" s="178" t="str">
        <f>명단!E399&amp;명단!I399</f>
        <v>한마음여100</v>
      </c>
    </row>
    <row r="399" spans="1:7" ht="17.25" customHeight="1" x14ac:dyDescent="0.3">
      <c r="A399" s="178" t="str">
        <f>명단!E400</f>
        <v>한빛</v>
      </c>
      <c r="B399" s="178" t="str">
        <f>명단!B400&amp;명단!C400&amp;명단!D400</f>
        <v>여복40대D</v>
      </c>
      <c r="C399" s="178" t="str">
        <f>명단!E400&amp;명단!B400</f>
        <v>한빛여복</v>
      </c>
      <c r="D399" s="178" t="str">
        <f>명단!E400&amp;명단!C400</f>
        <v>한빛40대</v>
      </c>
      <c r="E399" s="178" t="str">
        <f>명단!E400&amp;명단!D400</f>
        <v>한빛D</v>
      </c>
      <c r="F399" s="178" t="str">
        <f>명단!E400&amp;명단!G400</f>
        <v>한빛여 95</v>
      </c>
      <c r="G399" s="178" t="str">
        <f>명단!E400&amp;명단!I400</f>
        <v>한빛여 90</v>
      </c>
    </row>
    <row r="400" spans="1:7" ht="17.25" customHeight="1" x14ac:dyDescent="0.3">
      <c r="A400" s="178" t="str">
        <f>명단!E401</f>
        <v>구성</v>
      </c>
      <c r="B400" s="178" t="str">
        <f>명단!B401&amp;명단!C401&amp;명단!D401</f>
        <v>여복40대D1</v>
      </c>
      <c r="C400" s="178" t="str">
        <f>명단!E401&amp;명단!B401</f>
        <v>구성여복</v>
      </c>
      <c r="D400" s="178" t="str">
        <f>명단!E401&amp;명단!C401</f>
        <v>구성40대</v>
      </c>
      <c r="E400" s="178" t="str">
        <f>명단!E401&amp;명단!D401</f>
        <v>구성D1</v>
      </c>
      <c r="F400" s="178" t="str">
        <f>명단!E401&amp;명단!G401</f>
        <v>구성여 85</v>
      </c>
      <c r="G400" s="178" t="str">
        <f>명단!E401&amp;명단!I401</f>
        <v>구성여 85</v>
      </c>
    </row>
    <row r="401" spans="1:7" ht="17.25" customHeight="1" x14ac:dyDescent="0.3">
      <c r="A401" s="178" t="str">
        <f>명단!E402</f>
        <v>동백</v>
      </c>
      <c r="B401" s="178" t="str">
        <f>명단!B402&amp;명단!C402&amp;명단!D402</f>
        <v>여복40대D1</v>
      </c>
      <c r="C401" s="178" t="str">
        <f>명단!E402&amp;명단!B402</f>
        <v>동백여복</v>
      </c>
      <c r="D401" s="178" t="str">
        <f>명단!E402&amp;명단!C402</f>
        <v>동백40대</v>
      </c>
      <c r="E401" s="178" t="str">
        <f>명단!E402&amp;명단!D402</f>
        <v>동백D1</v>
      </c>
      <c r="F401" s="178" t="str">
        <f>명단!E402&amp;명단!G402</f>
        <v>동백여 90</v>
      </c>
      <c r="G401" s="178" t="str">
        <f>명단!E402&amp;명단!I402</f>
        <v>동백여 85</v>
      </c>
    </row>
    <row r="402" spans="1:7" ht="17.25" customHeight="1" x14ac:dyDescent="0.3">
      <c r="A402" s="178" t="str">
        <f>명단!E403</f>
        <v>동백</v>
      </c>
      <c r="B402" s="178" t="str">
        <f>명단!B403&amp;명단!C403&amp;명단!D403</f>
        <v>여복40대D1</v>
      </c>
      <c r="C402" s="178" t="str">
        <f>명단!E403&amp;명단!B403</f>
        <v>동백여복</v>
      </c>
      <c r="D402" s="178" t="str">
        <f>명단!E403&amp;명단!C403</f>
        <v>동백40대</v>
      </c>
      <c r="E402" s="178" t="str">
        <f>명단!E403&amp;명단!D403</f>
        <v>동백D1</v>
      </c>
      <c r="F402" s="178" t="str">
        <f>명단!E403&amp;명단!G403</f>
        <v>동백여100</v>
      </c>
      <c r="G402" s="178" t="str">
        <f>명단!E403&amp;명단!I403</f>
        <v>동백여 90</v>
      </c>
    </row>
    <row r="403" spans="1:7" ht="17.25" customHeight="1" x14ac:dyDescent="0.3">
      <c r="A403" s="178" t="str">
        <f>명단!E404</f>
        <v>모현</v>
      </c>
      <c r="B403" s="178" t="str">
        <f>명단!B404&amp;명단!C404&amp;명단!D404</f>
        <v>여복40대D1</v>
      </c>
      <c r="C403" s="178" t="str">
        <f>명단!E404&amp;명단!B404</f>
        <v>모현여복</v>
      </c>
      <c r="D403" s="178" t="str">
        <f>명단!E404&amp;명단!C404</f>
        <v>모현40대</v>
      </c>
      <c r="E403" s="178" t="str">
        <f>명단!E404&amp;명단!D404</f>
        <v>모현D1</v>
      </c>
      <c r="F403" s="178" t="str">
        <f>명단!E404&amp;명단!G404</f>
        <v>모현여 95</v>
      </c>
      <c r="G403" s="178" t="str">
        <f>명단!E404&amp;명단!I404</f>
        <v>모현여 95</v>
      </c>
    </row>
    <row r="404" spans="1:7" ht="17.25" customHeight="1" x14ac:dyDescent="0.3">
      <c r="A404" s="178" t="str">
        <f>명단!E405</f>
        <v>상미</v>
      </c>
      <c r="B404" s="178" t="str">
        <f>명단!B405&amp;명단!C405&amp;명단!D405</f>
        <v>여복40대D1</v>
      </c>
      <c r="C404" s="178" t="str">
        <f>명단!E405&amp;명단!B405</f>
        <v>상미여복</v>
      </c>
      <c r="D404" s="178" t="str">
        <f>명단!E405&amp;명단!C405</f>
        <v>상미40대</v>
      </c>
      <c r="E404" s="178" t="str">
        <f>명단!E405&amp;명단!D405</f>
        <v>상미D1</v>
      </c>
      <c r="F404" s="178" t="str">
        <f>명단!E405&amp;명단!G405</f>
        <v>상미여 85</v>
      </c>
      <c r="G404" s="178" t="str">
        <f>명단!E405&amp;명단!I405</f>
        <v>상미남110</v>
      </c>
    </row>
    <row r="405" spans="1:7" ht="17.25" customHeight="1" x14ac:dyDescent="0.3">
      <c r="A405" s="178" t="str">
        <f>명단!E406</f>
        <v>서농</v>
      </c>
      <c r="B405" s="178" t="str">
        <f>명단!B406&amp;명단!C406&amp;명단!D406</f>
        <v>여복40대D1</v>
      </c>
      <c r="C405" s="178" t="str">
        <f>명단!E406&amp;명단!B406</f>
        <v>서농여복</v>
      </c>
      <c r="D405" s="178" t="str">
        <f>명단!E406&amp;명단!C406</f>
        <v>서농40대</v>
      </c>
      <c r="E405" s="178" t="str">
        <f>명단!E406&amp;명단!D406</f>
        <v>서농D1</v>
      </c>
      <c r="F405" s="178" t="str">
        <f>명단!E406&amp;명단!G406</f>
        <v>서농여 90</v>
      </c>
      <c r="G405" s="178" t="str">
        <f>명단!E406&amp;명단!I406</f>
        <v>서농여 90</v>
      </c>
    </row>
    <row r="406" spans="1:7" ht="17.25" customHeight="1" x14ac:dyDescent="0.3">
      <c r="A406" s="178" t="str">
        <f>명단!E407</f>
        <v>석성</v>
      </c>
      <c r="B406" s="178" t="str">
        <f>명단!B407&amp;명단!C407&amp;명단!D407</f>
        <v>여복40대D1</v>
      </c>
      <c r="C406" s="178" t="str">
        <f>명단!E407&amp;명단!B407</f>
        <v>석성여복</v>
      </c>
      <c r="D406" s="178" t="str">
        <f>명단!E407&amp;명단!C407</f>
        <v>석성40대</v>
      </c>
      <c r="E406" s="178" t="str">
        <f>명단!E407&amp;명단!D407</f>
        <v>석성D1</v>
      </c>
      <c r="F406" s="178" t="str">
        <f>명단!E407&amp;명단!G407</f>
        <v>석성여 90</v>
      </c>
      <c r="G406" s="178" t="str">
        <f>명단!E407&amp;명단!I407</f>
        <v>석성여 85</v>
      </c>
    </row>
    <row r="407" spans="1:7" ht="17.25" customHeight="1" x14ac:dyDescent="0.3">
      <c r="A407" s="178" t="str">
        <f>명단!E408</f>
        <v>석성</v>
      </c>
      <c r="B407" s="178" t="str">
        <f>명단!B408&amp;명단!C408&amp;명단!D408</f>
        <v>여복40대D1</v>
      </c>
      <c r="C407" s="178" t="str">
        <f>명단!E408&amp;명단!B408</f>
        <v>석성여복</v>
      </c>
      <c r="D407" s="178" t="str">
        <f>명단!E408&amp;명단!C408</f>
        <v>석성40대</v>
      </c>
      <c r="E407" s="178" t="str">
        <f>명단!E408&amp;명단!D408</f>
        <v>석성D1</v>
      </c>
      <c r="F407" s="178" t="str">
        <f>명단!E408&amp;명단!G408</f>
        <v>석성여 95</v>
      </c>
      <c r="G407" s="178" t="str">
        <f>명단!E408&amp;명단!I408</f>
        <v>석성여 95</v>
      </c>
    </row>
    <row r="408" spans="1:7" ht="17.25" customHeight="1" x14ac:dyDescent="0.3">
      <c r="A408" s="178" t="str">
        <f>명단!E409</f>
        <v>석성</v>
      </c>
      <c r="B408" s="178" t="str">
        <f>명단!B409&amp;명단!C409&amp;명단!D409</f>
        <v>여복40대D1</v>
      </c>
      <c r="C408" s="178" t="str">
        <f>명단!E409&amp;명단!B409</f>
        <v>석성여복</v>
      </c>
      <c r="D408" s="178" t="str">
        <f>명단!E409&amp;명단!C409</f>
        <v>석성40대</v>
      </c>
      <c r="E408" s="178" t="str">
        <f>명단!E409&amp;명단!D409</f>
        <v>석성D1</v>
      </c>
      <c r="F408" s="178" t="str">
        <f>명단!E409&amp;명단!G409</f>
        <v>석성여 90</v>
      </c>
      <c r="G408" s="178" t="str">
        <f>명단!E409&amp;명단!I409</f>
        <v>석성여 85</v>
      </c>
    </row>
    <row r="409" spans="1:7" ht="17.25" customHeight="1" x14ac:dyDescent="0.3">
      <c r="A409" s="178" t="str">
        <f>명단!E410</f>
        <v>석성</v>
      </c>
      <c r="B409" s="178" t="str">
        <f>명단!B410&amp;명단!C410&amp;명단!D410</f>
        <v>여복40대D1</v>
      </c>
      <c r="C409" s="178" t="str">
        <f>명단!E410&amp;명단!B410</f>
        <v>석성여복</v>
      </c>
      <c r="D409" s="178" t="str">
        <f>명단!E410&amp;명단!C410</f>
        <v>석성40대</v>
      </c>
      <c r="E409" s="178" t="str">
        <f>명단!E410&amp;명단!D410</f>
        <v>석성D1</v>
      </c>
      <c r="F409" s="178" t="str">
        <f>명단!E410&amp;명단!G410</f>
        <v>석성여 85</v>
      </c>
      <c r="G409" s="178" t="str">
        <f>명단!E410&amp;명단!I410</f>
        <v>석성여 85</v>
      </c>
    </row>
    <row r="410" spans="1:7" ht="17.25" customHeight="1" x14ac:dyDescent="0.3">
      <c r="A410" s="178" t="str">
        <f>명단!E411</f>
        <v>석현</v>
      </c>
      <c r="B410" s="178" t="str">
        <f>명단!B411&amp;명단!C411&amp;명단!D411</f>
        <v>여복40대D1</v>
      </c>
      <c r="C410" s="178" t="str">
        <f>명단!E411&amp;명단!B411</f>
        <v>석현여복</v>
      </c>
      <c r="D410" s="178" t="str">
        <f>명단!E411&amp;명단!C411</f>
        <v>석현40대</v>
      </c>
      <c r="E410" s="178" t="str">
        <f>명단!E411&amp;명단!D411</f>
        <v>석현D1</v>
      </c>
      <c r="F410" s="178" t="str">
        <f>명단!E411&amp;명단!G411</f>
        <v>석현여 90</v>
      </c>
      <c r="G410" s="178" t="str">
        <f>명단!E411&amp;명단!I411</f>
        <v>석현여 95</v>
      </c>
    </row>
    <row r="411" spans="1:7" ht="17.25" customHeight="1" x14ac:dyDescent="0.3">
      <c r="A411" s="178" t="str">
        <f>명단!E412</f>
        <v>송전</v>
      </c>
      <c r="B411" s="178" t="str">
        <f>명단!B412&amp;명단!C412&amp;명단!D412</f>
        <v>여복40대D1</v>
      </c>
      <c r="C411" s="178" t="str">
        <f>명단!E412&amp;명단!B412</f>
        <v>송전여복</v>
      </c>
      <c r="D411" s="178" t="str">
        <f>명단!E412&amp;명단!C412</f>
        <v>송전40대</v>
      </c>
      <c r="E411" s="178" t="str">
        <f>명단!E412&amp;명단!D412</f>
        <v>송전D1</v>
      </c>
      <c r="F411" s="178" t="str">
        <f>명단!E412&amp;명단!G412</f>
        <v>송전여100</v>
      </c>
      <c r="G411" s="178" t="str">
        <f>명단!E412&amp;명단!I412</f>
        <v>송전여100</v>
      </c>
    </row>
    <row r="412" spans="1:7" ht="17.25" customHeight="1" x14ac:dyDescent="0.3">
      <c r="A412" s="178" t="str">
        <f>명단!E413</f>
        <v>송전</v>
      </c>
      <c r="B412" s="178" t="str">
        <f>명단!B413&amp;명단!C413&amp;명단!D413</f>
        <v>여복40대D1</v>
      </c>
      <c r="C412" s="178" t="str">
        <f>명단!E413&amp;명단!B413</f>
        <v>송전여복</v>
      </c>
      <c r="D412" s="178" t="str">
        <f>명단!E413&amp;명단!C413</f>
        <v>송전40대</v>
      </c>
      <c r="E412" s="178" t="str">
        <f>명단!E413&amp;명단!D413</f>
        <v>송전D1</v>
      </c>
      <c r="F412" s="178" t="str">
        <f>명단!E413&amp;명단!G413</f>
        <v>송전여 95</v>
      </c>
      <c r="G412" s="178" t="str">
        <f>명단!E413&amp;명단!I413</f>
        <v>송전남 95</v>
      </c>
    </row>
    <row r="413" spans="1:7" ht="17.25" customHeight="1" x14ac:dyDescent="0.3">
      <c r="A413" s="178" t="str">
        <f>명단!E414</f>
        <v>신동백</v>
      </c>
      <c r="B413" s="178" t="str">
        <f>명단!B414&amp;명단!C414&amp;명단!D414</f>
        <v>여복40대D1</v>
      </c>
      <c r="C413" s="178" t="str">
        <f>명단!E414&amp;명단!B414</f>
        <v>신동백여복</v>
      </c>
      <c r="D413" s="178" t="str">
        <f>명단!E414&amp;명단!C414</f>
        <v>신동백40대</v>
      </c>
      <c r="E413" s="178" t="str">
        <f>명단!E414&amp;명단!D414</f>
        <v>신동백D1</v>
      </c>
      <c r="F413" s="178" t="str">
        <f>명단!E414&amp;명단!G414</f>
        <v>신동백여 85</v>
      </c>
      <c r="G413" s="178" t="str">
        <f>명단!E414&amp;명단!I414</f>
        <v>신동백여 90</v>
      </c>
    </row>
    <row r="414" spans="1:7" ht="17.25" customHeight="1" x14ac:dyDescent="0.3">
      <c r="A414" s="178" t="str">
        <f>명단!E415</f>
        <v>용인</v>
      </c>
      <c r="B414" s="178" t="str">
        <f>명단!B415&amp;명단!C415&amp;명단!D415</f>
        <v>여복40대D1</v>
      </c>
      <c r="C414" s="178" t="str">
        <f>명단!E415&amp;명단!B415</f>
        <v>용인여복</v>
      </c>
      <c r="D414" s="178" t="str">
        <f>명단!E415&amp;명단!C415</f>
        <v>용인40대</v>
      </c>
      <c r="E414" s="178" t="str">
        <f>명단!E415&amp;명단!D415</f>
        <v>용인D1</v>
      </c>
      <c r="F414" s="178" t="str">
        <f>명단!E415&amp;명단!G415</f>
        <v>용인여 85</v>
      </c>
      <c r="G414" s="178" t="str">
        <f>명단!E415&amp;명단!I415</f>
        <v>용인여 95</v>
      </c>
    </row>
    <row r="415" spans="1:7" ht="17.25" customHeight="1" x14ac:dyDescent="0.3">
      <c r="A415" s="178" t="str">
        <f>명단!E416</f>
        <v>용인</v>
      </c>
      <c r="B415" s="178" t="str">
        <f>명단!B416&amp;명단!C416&amp;명단!D416</f>
        <v>여복40대D1</v>
      </c>
      <c r="C415" s="178" t="str">
        <f>명단!E416&amp;명단!B416</f>
        <v>용인여복</v>
      </c>
      <c r="D415" s="178" t="str">
        <f>명단!E416&amp;명단!C416</f>
        <v>용인40대</v>
      </c>
      <c r="E415" s="178" t="str">
        <f>명단!E416&amp;명단!D416</f>
        <v>용인D1</v>
      </c>
      <c r="F415" s="178" t="str">
        <f>명단!E416&amp;명단!G416</f>
        <v>용인여 95</v>
      </c>
      <c r="G415" s="178" t="str">
        <f>명단!E416&amp;명단!I416</f>
        <v>용인여 95</v>
      </c>
    </row>
    <row r="416" spans="1:7" ht="17.25" customHeight="1" x14ac:dyDescent="0.3">
      <c r="A416" s="178" t="str">
        <f>명단!E417</f>
        <v>제일</v>
      </c>
      <c r="B416" s="178" t="str">
        <f>명단!B417&amp;명단!C417&amp;명단!D417</f>
        <v>여복40대D1</v>
      </c>
      <c r="C416" s="178" t="str">
        <f>명단!E417&amp;명단!B417</f>
        <v>제일여복</v>
      </c>
      <c r="D416" s="178" t="str">
        <f>명단!E417&amp;명단!C417</f>
        <v>제일40대</v>
      </c>
      <c r="E416" s="178" t="str">
        <f>명단!E417&amp;명단!D417</f>
        <v>제일D1</v>
      </c>
      <c r="F416" s="178" t="str">
        <f>명단!E417&amp;명단!G417</f>
        <v>제일여 90</v>
      </c>
      <c r="G416" s="178" t="str">
        <f>명단!E417&amp;명단!I417</f>
        <v>제일여 90</v>
      </c>
    </row>
    <row r="417" spans="1:7" ht="17.25" customHeight="1" x14ac:dyDescent="0.3">
      <c r="A417" s="178" t="str">
        <f>명단!E418</f>
        <v>제일</v>
      </c>
      <c r="B417" s="178" t="str">
        <f>명단!B418&amp;명단!C418&amp;명단!D418</f>
        <v>여복40대D1</v>
      </c>
      <c r="C417" s="178" t="str">
        <f>명단!E418&amp;명단!B418</f>
        <v>제일여복</v>
      </c>
      <c r="D417" s="178" t="str">
        <f>명단!E418&amp;명단!C418</f>
        <v>제일40대</v>
      </c>
      <c r="E417" s="178" t="str">
        <f>명단!E418&amp;명단!D418</f>
        <v>제일D1</v>
      </c>
      <c r="F417" s="178" t="str">
        <f>명단!E418&amp;명단!G418</f>
        <v>제일여 90</v>
      </c>
      <c r="G417" s="178" t="str">
        <f>명단!E418&amp;명단!I418</f>
        <v>제일여 90</v>
      </c>
    </row>
    <row r="418" spans="1:7" ht="17.25" customHeight="1" x14ac:dyDescent="0.3">
      <c r="A418" s="178" t="str">
        <f>명단!E419</f>
        <v>죽전</v>
      </c>
      <c r="B418" s="178" t="str">
        <f>명단!B419&amp;명단!C419&amp;명단!D419</f>
        <v>여복40대D1</v>
      </c>
      <c r="C418" s="178" t="str">
        <f>명단!E419&amp;명단!B419</f>
        <v>죽전여복</v>
      </c>
      <c r="D418" s="178" t="str">
        <f>명단!E419&amp;명단!C419</f>
        <v>죽전40대</v>
      </c>
      <c r="E418" s="178" t="str">
        <f>명단!E419&amp;명단!D419</f>
        <v>죽전D1</v>
      </c>
      <c r="F418" s="178" t="str">
        <f>명단!E419&amp;명단!G419</f>
        <v>죽전여 90</v>
      </c>
      <c r="G418" s="178" t="str">
        <f>명단!E419&amp;명단!I419</f>
        <v>죽전여 90</v>
      </c>
    </row>
    <row r="419" spans="1:7" ht="17.25" customHeight="1" x14ac:dyDescent="0.3">
      <c r="A419" s="178" t="str">
        <f>명단!E420</f>
        <v>죽전</v>
      </c>
      <c r="B419" s="178" t="str">
        <f>명단!B420&amp;명단!C420&amp;명단!D420</f>
        <v>여복40대D1</v>
      </c>
      <c r="C419" s="178" t="str">
        <f>명단!E420&amp;명단!B420</f>
        <v>죽전여복</v>
      </c>
      <c r="D419" s="178" t="str">
        <f>명단!E420&amp;명단!C420</f>
        <v>죽전40대</v>
      </c>
      <c r="E419" s="178" t="str">
        <f>명단!E420&amp;명단!D420</f>
        <v>죽전D1</v>
      </c>
      <c r="F419" s="178" t="str">
        <f>명단!E420&amp;명단!G420</f>
        <v>죽전여 90</v>
      </c>
      <c r="G419" s="178" t="str">
        <f>명단!E420&amp;명단!I420</f>
        <v>죽전남100</v>
      </c>
    </row>
    <row r="420" spans="1:7" ht="17.25" customHeight="1" x14ac:dyDescent="0.3">
      <c r="A420" s="178" t="str">
        <f>명단!E421</f>
        <v>죽전</v>
      </c>
      <c r="B420" s="178" t="str">
        <f>명단!B421&amp;명단!C421&amp;명단!D421</f>
        <v>여복40대D1</v>
      </c>
      <c r="C420" s="178" t="str">
        <f>명단!E421&amp;명단!B421</f>
        <v>죽전여복</v>
      </c>
      <c r="D420" s="178" t="str">
        <f>명단!E421&amp;명단!C421</f>
        <v>죽전40대</v>
      </c>
      <c r="E420" s="178" t="str">
        <f>명단!E421&amp;명단!D421</f>
        <v>죽전D1</v>
      </c>
      <c r="F420" s="178" t="str">
        <f>명단!E421&amp;명단!G421</f>
        <v>죽전여 90</v>
      </c>
      <c r="G420" s="178" t="str">
        <f>명단!E421&amp;명단!I421</f>
        <v>죽전여 90</v>
      </c>
    </row>
    <row r="421" spans="1:7" ht="17.25" customHeight="1" x14ac:dyDescent="0.3">
      <c r="A421" s="178" t="str">
        <f>명단!E422</f>
        <v>지인</v>
      </c>
      <c r="B421" s="178" t="str">
        <f>명단!B422&amp;명단!C422&amp;명단!D422</f>
        <v>여복40대D1</v>
      </c>
      <c r="C421" s="178" t="str">
        <f>명단!E422&amp;명단!B422</f>
        <v>지인여복</v>
      </c>
      <c r="D421" s="178" t="str">
        <f>명단!E422&amp;명단!C422</f>
        <v>지인40대</v>
      </c>
      <c r="E421" s="178" t="str">
        <f>명단!E422&amp;명단!D422</f>
        <v>지인D1</v>
      </c>
      <c r="F421" s="178" t="str">
        <f>명단!E422&amp;명단!G422</f>
        <v>지인남 95</v>
      </c>
      <c r="G421" s="178" t="str">
        <f>명단!E422&amp;명단!I422</f>
        <v>지인여 90</v>
      </c>
    </row>
    <row r="422" spans="1:7" ht="17.25" customHeight="1" x14ac:dyDescent="0.3">
      <c r="A422" s="178" t="str">
        <f>명단!E423</f>
        <v>지인</v>
      </c>
      <c r="B422" s="178" t="str">
        <f>명단!B423&amp;명단!C423&amp;명단!D423</f>
        <v>여복40대D1</v>
      </c>
      <c r="C422" s="178" t="str">
        <f>명단!E423&amp;명단!B423</f>
        <v>지인여복</v>
      </c>
      <c r="D422" s="178" t="str">
        <f>명단!E423&amp;명단!C423</f>
        <v>지인40대</v>
      </c>
      <c r="E422" s="178" t="str">
        <f>명단!E423&amp;명단!D423</f>
        <v>지인D1</v>
      </c>
      <c r="F422" s="178" t="str">
        <f>명단!E423&amp;명단!G423</f>
        <v>지인남100</v>
      </c>
      <c r="G422" s="178" t="str">
        <f>명단!E423&amp;명단!I423</f>
        <v>지인여 95</v>
      </c>
    </row>
    <row r="423" spans="1:7" ht="17.25" customHeight="1" x14ac:dyDescent="0.3">
      <c r="A423" s="178" t="str">
        <f>명단!E424</f>
        <v>토월</v>
      </c>
      <c r="B423" s="178" t="str">
        <f>명단!B424&amp;명단!C424&amp;명단!D424</f>
        <v>여복40대D1</v>
      </c>
      <c r="C423" s="178" t="str">
        <f>명단!E424&amp;명단!B424</f>
        <v>토월여복</v>
      </c>
      <c r="D423" s="178" t="str">
        <f>명단!E424&amp;명단!C424</f>
        <v>토월40대</v>
      </c>
      <c r="E423" s="178" t="str">
        <f>명단!E424&amp;명단!D424</f>
        <v>토월D1</v>
      </c>
      <c r="F423" s="178" t="str">
        <f>명단!E424&amp;명단!G424</f>
        <v>토월여 90</v>
      </c>
      <c r="G423" s="178" t="str">
        <f>명단!E424&amp;명단!I424</f>
        <v>토월여100</v>
      </c>
    </row>
    <row r="424" spans="1:7" ht="17.25" customHeight="1" x14ac:dyDescent="0.3">
      <c r="A424" s="178" t="str">
        <f>명단!E425</f>
        <v>포곡</v>
      </c>
      <c r="B424" s="178" t="str">
        <f>명단!B425&amp;명단!C425&amp;명단!D425</f>
        <v>여복40대D1</v>
      </c>
      <c r="C424" s="178" t="str">
        <f>명단!E425&amp;명단!B425</f>
        <v>포곡여복</v>
      </c>
      <c r="D424" s="178" t="str">
        <f>명단!E425&amp;명단!C425</f>
        <v>포곡40대</v>
      </c>
      <c r="E424" s="178" t="str">
        <f>명단!E425&amp;명단!D425</f>
        <v>포곡D1</v>
      </c>
      <c r="F424" s="178" t="str">
        <f>명단!E425&amp;명단!G425</f>
        <v>포곡여 90</v>
      </c>
      <c r="G424" s="178" t="str">
        <f>명단!E425&amp;명단!I425</f>
        <v>포곡여100</v>
      </c>
    </row>
    <row r="425" spans="1:7" ht="17.25" customHeight="1" x14ac:dyDescent="0.3">
      <c r="A425" s="178" t="str">
        <f>명단!E426</f>
        <v>보라</v>
      </c>
      <c r="B425" s="178" t="str">
        <f>명단!B426&amp;명단!C426&amp;명단!D426</f>
        <v>여복40대초심</v>
      </c>
      <c r="C425" s="178" t="str">
        <f>명단!E426&amp;명단!B426</f>
        <v>보라여복</v>
      </c>
      <c r="D425" s="178" t="str">
        <f>명단!E426&amp;명단!C426</f>
        <v>보라40대</v>
      </c>
      <c r="E425" s="178" t="str">
        <f>명단!E426&amp;명단!D426</f>
        <v>보라초심</v>
      </c>
      <c r="F425" s="178" t="str">
        <f>명단!E426&amp;명단!G426</f>
        <v>보라여 85</v>
      </c>
      <c r="G425" s="178" t="str">
        <f>명단!E426&amp;명단!I426</f>
        <v>보라여 95</v>
      </c>
    </row>
    <row r="426" spans="1:7" ht="17.25" customHeight="1" x14ac:dyDescent="0.3">
      <c r="A426" s="178" t="str">
        <f>명단!E427</f>
        <v>상현</v>
      </c>
      <c r="B426" s="178" t="str">
        <f>명단!B427&amp;명단!C427&amp;명단!D427</f>
        <v>여복40대초심</v>
      </c>
      <c r="C426" s="178" t="str">
        <f>명단!E427&amp;명단!B427</f>
        <v>상현여복</v>
      </c>
      <c r="D426" s="178" t="str">
        <f>명단!E427&amp;명단!C427</f>
        <v>상현40대</v>
      </c>
      <c r="E426" s="178" t="str">
        <f>명단!E427&amp;명단!D427</f>
        <v>상현초심</v>
      </c>
      <c r="F426" s="178" t="str">
        <f>명단!E427&amp;명단!G427</f>
        <v>상현여 95</v>
      </c>
      <c r="G426" s="178" t="str">
        <f>명단!E427&amp;명단!I427</f>
        <v>상현여 95</v>
      </c>
    </row>
    <row r="427" spans="1:7" ht="17.25" customHeight="1" x14ac:dyDescent="0.3">
      <c r="A427" s="178" t="str">
        <f>명단!E428</f>
        <v>토월</v>
      </c>
      <c r="B427" s="178" t="str">
        <f>명단!B428&amp;명단!C428&amp;명단!D428</f>
        <v>여복40대초심</v>
      </c>
      <c r="C427" s="178" t="str">
        <f>명단!E428&amp;명단!B428</f>
        <v>토월여복</v>
      </c>
      <c r="D427" s="178" t="str">
        <f>명단!E428&amp;명단!C428</f>
        <v>토월40대</v>
      </c>
      <c r="E427" s="178" t="str">
        <f>명단!E428&amp;명단!D428</f>
        <v>토월초심</v>
      </c>
      <c r="F427" s="178" t="str">
        <f>명단!E428&amp;명단!G428</f>
        <v>토월여 95</v>
      </c>
      <c r="G427" s="178" t="str">
        <f>명단!E428&amp;명단!I428</f>
        <v>토월여 85</v>
      </c>
    </row>
    <row r="428" spans="1:7" ht="17.25" customHeight="1" x14ac:dyDescent="0.3">
      <c r="A428" s="178" t="str">
        <f>명단!E429</f>
        <v>토월</v>
      </c>
      <c r="B428" s="178" t="str">
        <f>명단!B429&amp;명단!C429&amp;명단!D429</f>
        <v>여복40대초심</v>
      </c>
      <c r="C428" s="178" t="str">
        <f>명단!E429&amp;명단!B429</f>
        <v>토월여복</v>
      </c>
      <c r="D428" s="178" t="str">
        <f>명단!E429&amp;명단!C429</f>
        <v>토월40대</v>
      </c>
      <c r="E428" s="178" t="str">
        <f>명단!E429&amp;명단!D429</f>
        <v>토월초심</v>
      </c>
      <c r="F428" s="178" t="str">
        <f>명단!E429&amp;명단!G429</f>
        <v>토월여100</v>
      </c>
      <c r="G428" s="178" t="str">
        <f>명단!E429&amp;명단!I429</f>
        <v>토월여 95</v>
      </c>
    </row>
    <row r="429" spans="1:7" ht="17.25" customHeight="1" x14ac:dyDescent="0.3">
      <c r="A429" s="178" t="str">
        <f>명단!E430</f>
        <v>토월</v>
      </c>
      <c r="B429" s="178" t="str">
        <f>명단!B430&amp;명단!C430&amp;명단!D430</f>
        <v>여복40대초심</v>
      </c>
      <c r="C429" s="178" t="str">
        <f>명단!E430&amp;명단!B430</f>
        <v>토월여복</v>
      </c>
      <c r="D429" s="178" t="str">
        <f>명단!E430&amp;명단!C430</f>
        <v>토월40대</v>
      </c>
      <c r="E429" s="178" t="str">
        <f>명단!E430&amp;명단!D430</f>
        <v>토월초심</v>
      </c>
      <c r="F429" s="178" t="str">
        <f>명단!E430&amp;명단!G430</f>
        <v>토월여 90</v>
      </c>
      <c r="G429" s="178" t="str">
        <f>명단!E430&amp;명단!I430</f>
        <v>토월여 90</v>
      </c>
    </row>
    <row r="430" spans="1:7" ht="17.25" customHeight="1" x14ac:dyDescent="0.3">
      <c r="A430" s="178" t="str">
        <f>명단!E431</f>
        <v>나래울</v>
      </c>
      <c r="B430" s="178" t="str">
        <f>명단!B431&amp;명단!C431&amp;명단!D431</f>
        <v>여복50대C</v>
      </c>
      <c r="C430" s="178" t="str">
        <f>명단!E431&amp;명단!B431</f>
        <v>나래울여복</v>
      </c>
      <c r="D430" s="178" t="str">
        <f>명단!E431&amp;명단!C431</f>
        <v>나래울50대</v>
      </c>
      <c r="E430" s="178" t="str">
        <f>명단!E431&amp;명단!D431</f>
        <v>나래울C</v>
      </c>
      <c r="F430" s="178" t="str">
        <f>명단!E431&amp;명단!G431</f>
        <v>나래울여 95</v>
      </c>
      <c r="G430" s="178" t="str">
        <f>명단!E431&amp;명단!I431</f>
        <v>나래울여 90</v>
      </c>
    </row>
    <row r="431" spans="1:7" ht="17.25" customHeight="1" x14ac:dyDescent="0.3">
      <c r="A431" s="178" t="str">
        <f>명단!E432</f>
        <v>부천송내</v>
      </c>
      <c r="B431" s="178" t="str">
        <f>명단!B432&amp;명단!C432&amp;명단!D432</f>
        <v>여복50대C</v>
      </c>
      <c r="C431" s="178" t="str">
        <f>명단!E432&amp;명단!B432</f>
        <v>부천송내여복</v>
      </c>
      <c r="D431" s="178" t="str">
        <f>명단!E432&amp;명단!C432</f>
        <v>부천송내50대</v>
      </c>
      <c r="E431" s="178" t="str">
        <f>명단!E432&amp;명단!D432</f>
        <v>부천송내C</v>
      </c>
      <c r="F431" s="178" t="str">
        <f>명단!E432&amp;명단!G432</f>
        <v>부천송내여 95</v>
      </c>
      <c r="G431" s="178" t="str">
        <f>명단!E432&amp;명단!I432</f>
        <v>부천송내여 85</v>
      </c>
    </row>
    <row r="432" spans="1:7" ht="17.25" customHeight="1" x14ac:dyDescent="0.3">
      <c r="A432" s="178" t="str">
        <f>명단!E433</f>
        <v>여성연맹</v>
      </c>
      <c r="B432" s="178" t="str">
        <f>명단!B433&amp;명단!C433&amp;명단!D433</f>
        <v>여복50대C</v>
      </c>
      <c r="C432" s="178" t="str">
        <f>명단!E433&amp;명단!B433</f>
        <v>여성연맹여복</v>
      </c>
      <c r="D432" s="178" t="str">
        <f>명단!E433&amp;명단!C433</f>
        <v>여성연맹50대</v>
      </c>
      <c r="E432" s="178" t="str">
        <f>명단!E433&amp;명단!D433</f>
        <v>여성연맹C</v>
      </c>
      <c r="F432" s="178" t="str">
        <f>명단!E433&amp;명단!G433</f>
        <v>여성연맹여 90</v>
      </c>
      <c r="G432" s="178" t="str">
        <f>명단!E433&amp;명단!I433</f>
        <v>여성연맹여100</v>
      </c>
    </row>
    <row r="433" spans="1:7" ht="17.25" customHeight="1" x14ac:dyDescent="0.3">
      <c r="A433" s="178" t="str">
        <f>명단!E434</f>
        <v>토월</v>
      </c>
      <c r="B433" s="178" t="str">
        <f>명단!B434&amp;명단!C434&amp;명단!D434</f>
        <v>여복50대C</v>
      </c>
      <c r="C433" s="178" t="str">
        <f>명단!E434&amp;명단!B434</f>
        <v>토월여복</v>
      </c>
      <c r="D433" s="178" t="str">
        <f>명단!E434&amp;명단!C434</f>
        <v>토월50대</v>
      </c>
      <c r="E433" s="178" t="str">
        <f>명단!E434&amp;명단!D434</f>
        <v>토월C</v>
      </c>
      <c r="F433" s="178" t="str">
        <f>명단!E434&amp;명단!G434</f>
        <v>토월여 95</v>
      </c>
      <c r="G433" s="178" t="str">
        <f>명단!E434&amp;명단!I434</f>
        <v>토월여100</v>
      </c>
    </row>
    <row r="434" spans="1:7" ht="17.25" customHeight="1" x14ac:dyDescent="0.3">
      <c r="A434" s="178" t="str">
        <f>명단!E435</f>
        <v>드래곤64</v>
      </c>
      <c r="B434" s="178" t="str">
        <f>명단!B435&amp;명단!C435&amp;명단!D435</f>
        <v>여복50대D</v>
      </c>
      <c r="C434" s="178" t="str">
        <f>명단!E435&amp;명단!B435</f>
        <v>드래곤64여복</v>
      </c>
      <c r="D434" s="178" t="str">
        <f>명단!E435&amp;명단!C435</f>
        <v>드래곤6450대</v>
      </c>
      <c r="E434" s="178" t="str">
        <f>명단!E435&amp;명단!D435</f>
        <v>드래곤64D</v>
      </c>
      <c r="F434" s="178" t="str">
        <f>명단!E435&amp;명단!G435</f>
        <v>드래곤64여 90</v>
      </c>
      <c r="G434" s="178" t="str">
        <f>명단!E435&amp;명단!I435</f>
        <v>드래곤64여 95</v>
      </c>
    </row>
    <row r="435" spans="1:7" ht="17.25" customHeight="1" x14ac:dyDescent="0.3">
      <c r="A435" s="178" t="str">
        <f>명단!E436</f>
        <v>서경</v>
      </c>
      <c r="B435" s="178" t="str">
        <f>명단!B436&amp;명단!C436&amp;명단!D436</f>
        <v>여복50대D</v>
      </c>
      <c r="C435" s="178" t="str">
        <f>명단!E436&amp;명단!B436</f>
        <v>서경여복</v>
      </c>
      <c r="D435" s="178" t="str">
        <f>명단!E436&amp;명단!C436</f>
        <v>서경50대</v>
      </c>
      <c r="E435" s="178" t="str">
        <f>명단!E436&amp;명단!D436</f>
        <v>서경D</v>
      </c>
      <c r="F435" s="178" t="str">
        <f>명단!E436&amp;명단!G436</f>
        <v>서경남100</v>
      </c>
      <c r="G435" s="178" t="str">
        <f>명단!E436&amp;명단!I436</f>
        <v>서경여 90</v>
      </c>
    </row>
    <row r="436" spans="1:7" ht="17.25" customHeight="1" x14ac:dyDescent="0.3">
      <c r="A436" s="178" t="str">
        <f>명단!E437</f>
        <v>신갈</v>
      </c>
      <c r="B436" s="178" t="str">
        <f>명단!B437&amp;명단!C437&amp;명단!D437</f>
        <v>여복50대D</v>
      </c>
      <c r="C436" s="178" t="str">
        <f>명단!E437&amp;명단!B437</f>
        <v>신갈여복</v>
      </c>
      <c r="D436" s="178" t="str">
        <f>명단!E437&amp;명단!C437</f>
        <v>신갈50대</v>
      </c>
      <c r="E436" s="178" t="str">
        <f>명단!E437&amp;명단!D437</f>
        <v>신갈D</v>
      </c>
      <c r="F436" s="178" t="str">
        <f>명단!E437&amp;명단!G437</f>
        <v>신갈여 95</v>
      </c>
      <c r="G436" s="178" t="str">
        <f>명단!E437&amp;명단!I437</f>
        <v>신갈여 95</v>
      </c>
    </row>
    <row r="437" spans="1:7" ht="17.25" customHeight="1" x14ac:dyDescent="0.3">
      <c r="A437" s="178" t="str">
        <f>명단!E438</f>
        <v>죽전</v>
      </c>
      <c r="B437" s="178" t="str">
        <f>명단!B438&amp;명단!C438&amp;명단!D438</f>
        <v>여복50대D</v>
      </c>
      <c r="C437" s="178" t="str">
        <f>명단!E438&amp;명단!B438</f>
        <v>죽전여복</v>
      </c>
      <c r="D437" s="178" t="str">
        <f>명단!E438&amp;명단!C438</f>
        <v>죽전50대</v>
      </c>
      <c r="E437" s="178" t="str">
        <f>명단!E438&amp;명단!D438</f>
        <v>죽전D</v>
      </c>
      <c r="F437" s="178" t="str">
        <f>명단!E438&amp;명단!G438</f>
        <v>죽전여 90</v>
      </c>
      <c r="G437" s="178" t="str">
        <f>명단!E438&amp;명단!I438</f>
        <v>죽전여 90</v>
      </c>
    </row>
    <row r="438" spans="1:7" ht="17.25" customHeight="1" x14ac:dyDescent="0.3">
      <c r="A438" s="178" t="str">
        <f>명단!E439</f>
        <v>지인</v>
      </c>
      <c r="B438" s="178" t="str">
        <f>명단!B439&amp;명단!C439&amp;명단!D439</f>
        <v>여복50대D</v>
      </c>
      <c r="C438" s="178" t="str">
        <f>명단!E439&amp;명단!B439</f>
        <v>지인여복</v>
      </c>
      <c r="D438" s="178" t="str">
        <f>명단!E439&amp;명단!C439</f>
        <v>지인50대</v>
      </c>
      <c r="E438" s="178" t="str">
        <f>명단!E439&amp;명단!D439</f>
        <v>지인D</v>
      </c>
      <c r="F438" s="178" t="str">
        <f>명단!E439&amp;명단!G439</f>
        <v>지인여 95</v>
      </c>
      <c r="G438" s="178" t="str">
        <f>명단!E439&amp;명단!I439</f>
        <v>지인여 90</v>
      </c>
    </row>
    <row r="439" spans="1:7" ht="17.25" customHeight="1" x14ac:dyDescent="0.3">
      <c r="A439" s="178" t="str">
        <f>명단!E440</f>
        <v>토월</v>
      </c>
      <c r="B439" s="178" t="str">
        <f>명단!B440&amp;명단!C440&amp;명단!D440</f>
        <v>여복50대D</v>
      </c>
      <c r="C439" s="178" t="str">
        <f>명단!E440&amp;명단!B440</f>
        <v>토월여복</v>
      </c>
      <c r="D439" s="178" t="str">
        <f>명단!E440&amp;명단!C440</f>
        <v>토월50대</v>
      </c>
      <c r="E439" s="178" t="str">
        <f>명단!E440&amp;명단!D440</f>
        <v>토월D</v>
      </c>
      <c r="F439" s="178" t="str">
        <f>명단!E440&amp;명단!G440</f>
        <v>토월남 95</v>
      </c>
      <c r="G439" s="178" t="str">
        <f>명단!E440&amp;명단!I440</f>
        <v>토월남100</v>
      </c>
    </row>
    <row r="440" spans="1:7" ht="17.25" customHeight="1" x14ac:dyDescent="0.3">
      <c r="A440" s="178" t="str">
        <f>명단!E441</f>
        <v>송담</v>
      </c>
      <c r="B440" s="178" t="str">
        <f>명단!B441&amp;명단!C441&amp;명단!D441</f>
        <v>여복50대D1</v>
      </c>
      <c r="C440" s="178" t="str">
        <f>명단!E441&amp;명단!B441</f>
        <v>송담여복</v>
      </c>
      <c r="D440" s="178" t="str">
        <f>명단!E441&amp;명단!C441</f>
        <v>송담50대</v>
      </c>
      <c r="E440" s="178" t="str">
        <f>명단!E441&amp;명단!D441</f>
        <v>송담D1</v>
      </c>
      <c r="F440" s="178" t="str">
        <f>명단!E441&amp;명단!G441</f>
        <v>송담남 95</v>
      </c>
      <c r="G440" s="178" t="str">
        <f>명단!E441&amp;명단!I441</f>
        <v>송담여 95</v>
      </c>
    </row>
    <row r="441" spans="1:7" ht="17.25" customHeight="1" x14ac:dyDescent="0.3">
      <c r="A441" s="178" t="str">
        <f>명단!E442</f>
        <v>상미</v>
      </c>
      <c r="B441" s="178" t="str">
        <f>명단!B442&amp;명단!C442&amp;명단!D442</f>
        <v>여복60대B</v>
      </c>
      <c r="C441" s="178" t="str">
        <f>명단!E442&amp;명단!B442</f>
        <v>상미여복</v>
      </c>
      <c r="D441" s="178" t="str">
        <f>명단!E442&amp;명단!C442</f>
        <v>상미60대</v>
      </c>
      <c r="E441" s="178" t="str">
        <f>명단!E442&amp;명단!D442</f>
        <v>상미B</v>
      </c>
      <c r="F441" s="178" t="str">
        <f>명단!E442&amp;명단!G442</f>
        <v>상미여100</v>
      </c>
      <c r="G441" s="178" t="str">
        <f>명단!E442&amp;명단!I442</f>
        <v>상미여100</v>
      </c>
    </row>
    <row r="442" spans="1:7" ht="17.25" customHeight="1" x14ac:dyDescent="0.3">
      <c r="A442" s="178" t="str">
        <f>명단!E443</f>
        <v>서경</v>
      </c>
      <c r="B442" s="178" t="str">
        <f>명단!B443&amp;명단!C443&amp;명단!D443</f>
        <v>여복60대D</v>
      </c>
      <c r="C442" s="178" t="str">
        <f>명단!E443&amp;명단!B443</f>
        <v>서경여복</v>
      </c>
      <c r="D442" s="178" t="str">
        <f>명단!E443&amp;명단!C443</f>
        <v>서경60대</v>
      </c>
      <c r="E442" s="178" t="str">
        <f>명단!E443&amp;명단!D443</f>
        <v>서경D</v>
      </c>
      <c r="F442" s="178" t="str">
        <f>명단!E443&amp;명단!G443</f>
        <v>서경여 85</v>
      </c>
      <c r="G442" s="178" t="str">
        <f>명단!E443&amp;명단!I443</f>
        <v>서경여100</v>
      </c>
    </row>
    <row r="443" spans="1:7" ht="17.25" customHeight="1" x14ac:dyDescent="0.3">
      <c r="A443" s="178" t="str">
        <f>명단!E444</f>
        <v>신동백</v>
      </c>
      <c r="B443" s="178" t="str">
        <f>명단!B444&amp;명단!C444&amp;명단!D444</f>
        <v>여복60대D</v>
      </c>
      <c r="C443" s="178" t="str">
        <f>명단!E444&amp;명단!B444</f>
        <v>신동백여복</v>
      </c>
      <c r="D443" s="178" t="str">
        <f>명단!E444&amp;명단!C444</f>
        <v>신동백60대</v>
      </c>
      <c r="E443" s="178" t="str">
        <f>명단!E444&amp;명단!D444</f>
        <v>신동백D</v>
      </c>
      <c r="F443" s="178" t="str">
        <f>명단!E444&amp;명단!G444</f>
        <v>신동백여 95</v>
      </c>
      <c r="G443" s="178" t="str">
        <f>명단!E444&amp;명단!I444</f>
        <v>신동백여 95</v>
      </c>
    </row>
    <row r="444" spans="1:7" ht="17.25" customHeight="1" x14ac:dyDescent="0.3">
      <c r="A444" s="178" t="str">
        <f>명단!E445</f>
        <v>용인ACE</v>
      </c>
      <c r="B444" s="178" t="str">
        <f>명단!B445&amp;명단!C445&amp;명단!D445</f>
        <v>혼복30대A</v>
      </c>
      <c r="C444" s="178" t="str">
        <f>명단!E445&amp;명단!B445</f>
        <v>용인ACE혼복</v>
      </c>
      <c r="D444" s="178" t="str">
        <f>명단!E445&amp;명단!C445</f>
        <v>용인ACE30대</v>
      </c>
      <c r="E444" s="178" t="str">
        <f>명단!E445&amp;명단!D445</f>
        <v>용인ACEA</v>
      </c>
      <c r="F444" s="178" t="str">
        <f>명단!E445&amp;명단!G445</f>
        <v>용인ACE여 90</v>
      </c>
      <c r="G444" s="178" t="str">
        <f>명단!E445&amp;명단!I445</f>
        <v>용인ACE여 95</v>
      </c>
    </row>
    <row r="445" spans="1:7" ht="17.25" customHeight="1" x14ac:dyDescent="0.3">
      <c r="A445" s="178" t="str">
        <f>명단!E446</f>
        <v>레벨업</v>
      </c>
      <c r="B445" s="178" t="str">
        <f>명단!B446&amp;명단!C446&amp;명단!D446</f>
        <v>혼복30대B</v>
      </c>
      <c r="C445" s="178" t="str">
        <f>명단!E446&amp;명단!B446</f>
        <v>레벨업혼복</v>
      </c>
      <c r="D445" s="178" t="str">
        <f>명단!E446&amp;명단!C446</f>
        <v>레벨업30대</v>
      </c>
      <c r="E445" s="178" t="str">
        <f>명단!E446&amp;명단!D446</f>
        <v>레벨업B</v>
      </c>
      <c r="F445" s="178" t="str">
        <f>명단!E446&amp;명단!G446</f>
        <v>레벨업남 95</v>
      </c>
      <c r="G445" s="178" t="str">
        <f>명단!E446&amp;명단!I446</f>
        <v>레벨업여 85</v>
      </c>
    </row>
    <row r="446" spans="1:7" ht="17.25" customHeight="1" x14ac:dyDescent="0.3">
      <c r="A446" s="178" t="str">
        <f>명단!E447</f>
        <v>배즐사</v>
      </c>
      <c r="B446" s="178" t="str">
        <f>명단!B447&amp;명단!C447&amp;명단!D447</f>
        <v>혼복30대B</v>
      </c>
      <c r="C446" s="178" t="str">
        <f>명단!E447&amp;명단!B447</f>
        <v>배즐사혼복</v>
      </c>
      <c r="D446" s="178" t="str">
        <f>명단!E447&amp;명단!C447</f>
        <v>배즐사30대</v>
      </c>
      <c r="E446" s="178" t="str">
        <f>명단!E447&amp;명단!D447</f>
        <v>배즐사B</v>
      </c>
      <c r="F446" s="178" t="str">
        <f>명단!E447&amp;명단!G447</f>
        <v>배즐사남 95</v>
      </c>
      <c r="G446" s="178" t="str">
        <f>명단!E447&amp;명단!I447</f>
        <v>배즐사여 95</v>
      </c>
    </row>
    <row r="447" spans="1:7" ht="17.25" customHeight="1" x14ac:dyDescent="0.3">
      <c r="A447" s="178" t="str">
        <f>명단!E448</f>
        <v>이천</v>
      </c>
      <c r="B447" s="178" t="str">
        <f>명단!B448&amp;명단!C448&amp;명단!D448</f>
        <v>혼복30대B</v>
      </c>
      <c r="C447" s="178" t="str">
        <f>명단!E448&amp;명단!B448</f>
        <v>이천혼복</v>
      </c>
      <c r="D447" s="178" t="str">
        <f>명단!E448&amp;명단!C448</f>
        <v>이천30대</v>
      </c>
      <c r="E447" s="178" t="str">
        <f>명단!E448&amp;명단!D448</f>
        <v>이천B</v>
      </c>
      <c r="F447" s="178" t="str">
        <f>명단!E448&amp;명단!G448</f>
        <v>이천남105</v>
      </c>
      <c r="G447" s="178" t="str">
        <f>명단!E448&amp;명단!I448</f>
        <v>이천남 95</v>
      </c>
    </row>
    <row r="448" spans="1:7" ht="17.25" customHeight="1" x14ac:dyDescent="0.3">
      <c r="A448" s="178" t="str">
        <f>명단!E449</f>
        <v>이천</v>
      </c>
      <c r="B448" s="178" t="str">
        <f>명단!B449&amp;명단!C449&amp;명단!D449</f>
        <v>혼복30대B</v>
      </c>
      <c r="C448" s="178" t="str">
        <f>명단!E449&amp;명단!B449</f>
        <v>이천혼복</v>
      </c>
      <c r="D448" s="178" t="str">
        <f>명단!E449&amp;명단!C449</f>
        <v>이천30대</v>
      </c>
      <c r="E448" s="178" t="str">
        <f>명단!E449&amp;명단!D449</f>
        <v>이천B</v>
      </c>
      <c r="F448" s="178" t="str">
        <f>명단!E449&amp;명단!G449</f>
        <v>이천남105</v>
      </c>
      <c r="G448" s="178" t="str">
        <f>명단!E449&amp;명단!I449</f>
        <v>이천여100</v>
      </c>
    </row>
    <row r="449" spans="1:7" ht="17.25" customHeight="1" x14ac:dyDescent="0.3">
      <c r="A449" s="178" t="str">
        <f>명단!E450</f>
        <v>플리트</v>
      </c>
      <c r="B449" s="178" t="str">
        <f>명단!B450&amp;명단!C450&amp;명단!D450</f>
        <v>혼복30대B</v>
      </c>
      <c r="C449" s="178" t="str">
        <f>명단!E450&amp;명단!B450</f>
        <v>플리트혼복</v>
      </c>
      <c r="D449" s="178" t="str">
        <f>명단!E450&amp;명단!C450</f>
        <v>플리트30대</v>
      </c>
      <c r="E449" s="178" t="str">
        <f>명단!E450&amp;명단!D450</f>
        <v>플리트B</v>
      </c>
      <c r="F449" s="178" t="str">
        <f>명단!E450&amp;명단!G450</f>
        <v>플리트남 95</v>
      </c>
      <c r="G449" s="178" t="str">
        <f>명단!E450&amp;명단!I450</f>
        <v>플리트남100</v>
      </c>
    </row>
    <row r="450" spans="1:7" ht="17.25" customHeight="1" x14ac:dyDescent="0.3">
      <c r="A450" s="178" t="str">
        <f>명단!E451</f>
        <v>ABM</v>
      </c>
      <c r="B450" s="178" t="str">
        <f>명단!B451&amp;명단!C451&amp;명단!D451</f>
        <v>혼복30대C</v>
      </c>
      <c r="C450" s="178" t="str">
        <f>명단!E451&amp;명단!B451</f>
        <v>ABM혼복</v>
      </c>
      <c r="D450" s="178" t="str">
        <f>명단!E451&amp;명단!C451</f>
        <v>ABM30대</v>
      </c>
      <c r="E450" s="178" t="str">
        <f>명단!E451&amp;명단!D451</f>
        <v>ABMC</v>
      </c>
      <c r="F450" s="178" t="str">
        <f>명단!E451&amp;명단!G451</f>
        <v>ABM여 85</v>
      </c>
      <c r="G450" s="178" t="str">
        <f>명단!E451&amp;명단!I451</f>
        <v>ABM남 95</v>
      </c>
    </row>
    <row r="451" spans="1:7" ht="17.25" customHeight="1" x14ac:dyDescent="0.3">
      <c r="A451" s="178" t="str">
        <f>명단!E452</f>
        <v>ABM</v>
      </c>
      <c r="B451" s="178" t="str">
        <f>명단!B452&amp;명단!C452&amp;명단!D452</f>
        <v>혼복30대C</v>
      </c>
      <c r="C451" s="178" t="str">
        <f>명단!E452&amp;명단!B452</f>
        <v>ABM혼복</v>
      </c>
      <c r="D451" s="178" t="str">
        <f>명단!E452&amp;명단!C452</f>
        <v>ABM30대</v>
      </c>
      <c r="E451" s="178" t="str">
        <f>명단!E452&amp;명단!D452</f>
        <v>ABMC</v>
      </c>
      <c r="F451" s="178" t="str">
        <f>명단!E452&amp;명단!G452</f>
        <v>ABM남 95</v>
      </c>
      <c r="G451" s="178" t="str">
        <f>명단!E452&amp;명단!I452</f>
        <v>ABM남 95</v>
      </c>
    </row>
    <row r="452" spans="1:7" ht="17.25" customHeight="1" x14ac:dyDescent="0.3">
      <c r="A452" s="178" t="str">
        <f>명단!E453</f>
        <v>배즐사</v>
      </c>
      <c r="B452" s="178" t="str">
        <f>명단!B453&amp;명단!C453&amp;명단!D453</f>
        <v>혼복30대C</v>
      </c>
      <c r="C452" s="178" t="str">
        <f>명단!E453&amp;명단!B453</f>
        <v>배즐사혼복</v>
      </c>
      <c r="D452" s="178" t="str">
        <f>명단!E453&amp;명단!C453</f>
        <v>배즐사30대</v>
      </c>
      <c r="E452" s="178" t="str">
        <f>명단!E453&amp;명단!D453</f>
        <v>배즐사C</v>
      </c>
      <c r="F452" s="178" t="str">
        <f>명단!E453&amp;명단!G453</f>
        <v>배즐사남100</v>
      </c>
      <c r="G452" s="178" t="str">
        <f>명단!E453&amp;명단!I453</f>
        <v>배즐사남100</v>
      </c>
    </row>
    <row r="453" spans="1:7" ht="17.25" customHeight="1" x14ac:dyDescent="0.3">
      <c r="A453" s="178" t="str">
        <f>명단!E454</f>
        <v>배즐사</v>
      </c>
      <c r="B453" s="178" t="str">
        <f>명단!B454&amp;명단!C454&amp;명단!D454</f>
        <v>혼복30대C</v>
      </c>
      <c r="C453" s="178" t="str">
        <f>명단!E454&amp;명단!B454</f>
        <v>배즐사혼복</v>
      </c>
      <c r="D453" s="178" t="str">
        <f>명단!E454&amp;명단!C454</f>
        <v>배즐사30대</v>
      </c>
      <c r="E453" s="178" t="str">
        <f>명단!E454&amp;명단!D454</f>
        <v>배즐사C</v>
      </c>
      <c r="F453" s="178" t="str">
        <f>명단!E454&amp;명단!G454</f>
        <v>배즐사남100</v>
      </c>
      <c r="G453" s="178" t="str">
        <f>명단!E454&amp;명단!I454</f>
        <v>배즐사남105</v>
      </c>
    </row>
    <row r="454" spans="1:7" ht="17.25" customHeight="1" x14ac:dyDescent="0.3">
      <c r="A454" s="178" t="str">
        <f>명단!E455</f>
        <v>양서</v>
      </c>
      <c r="B454" s="178" t="str">
        <f>명단!B455&amp;명단!C455&amp;명단!D455</f>
        <v>혼복30대C</v>
      </c>
      <c r="C454" s="178" t="str">
        <f>명단!E455&amp;명단!B455</f>
        <v>양서혼복</v>
      </c>
      <c r="D454" s="178" t="str">
        <f>명단!E455&amp;명단!C455</f>
        <v>양서30대</v>
      </c>
      <c r="E454" s="178" t="str">
        <f>명단!E455&amp;명단!D455</f>
        <v>양서C</v>
      </c>
      <c r="F454" s="178" t="str">
        <f>명단!E455&amp;명단!G455</f>
        <v>양서남105</v>
      </c>
      <c r="G454" s="178" t="str">
        <f>명단!E455&amp;명단!I455</f>
        <v>양서여100</v>
      </c>
    </row>
    <row r="455" spans="1:7" ht="17.25" customHeight="1" x14ac:dyDescent="0.3">
      <c r="A455" s="178" t="str">
        <f>명단!E456</f>
        <v>용인</v>
      </c>
      <c r="B455" s="178" t="str">
        <f>명단!B456&amp;명단!C456&amp;명단!D456</f>
        <v>혼복30대C</v>
      </c>
      <c r="C455" s="178" t="str">
        <f>명단!E456&amp;명단!B456</f>
        <v>용인혼복</v>
      </c>
      <c r="D455" s="178" t="str">
        <f>명단!E456&amp;명단!C456</f>
        <v>용인30대</v>
      </c>
      <c r="E455" s="178" t="str">
        <f>명단!E456&amp;명단!D456</f>
        <v>용인C</v>
      </c>
      <c r="F455" s="178" t="str">
        <f>명단!E456&amp;명단!G456</f>
        <v>용인남100</v>
      </c>
      <c r="G455" s="178" t="str">
        <f>명단!E456&amp;명단!I456</f>
        <v>용인남105</v>
      </c>
    </row>
    <row r="456" spans="1:7" ht="17.25" customHeight="1" x14ac:dyDescent="0.3">
      <c r="A456" s="178" t="str">
        <f>명단!E457</f>
        <v>용인ACE</v>
      </c>
      <c r="B456" s="178" t="str">
        <f>명단!B457&amp;명단!C457&amp;명단!D457</f>
        <v>혼복30대C</v>
      </c>
      <c r="C456" s="178" t="str">
        <f>명단!E457&amp;명단!B457</f>
        <v>용인ACE혼복</v>
      </c>
      <c r="D456" s="178" t="str">
        <f>명단!E457&amp;명단!C457</f>
        <v>용인ACE30대</v>
      </c>
      <c r="E456" s="178" t="str">
        <f>명단!E457&amp;명단!D457</f>
        <v>용인ACEC</v>
      </c>
      <c r="F456" s="178" t="str">
        <f>명단!E457&amp;명단!G457</f>
        <v>용인ACE남100</v>
      </c>
      <c r="G456" s="178" t="str">
        <f>명단!E457&amp;명단!I457</f>
        <v>용인ACE여 85</v>
      </c>
    </row>
    <row r="457" spans="1:7" ht="17.25" customHeight="1" x14ac:dyDescent="0.3">
      <c r="A457" s="178" t="str">
        <f>명단!E458</f>
        <v>용인ACE</v>
      </c>
      <c r="B457" s="178" t="str">
        <f>명단!B458&amp;명단!C458&amp;명단!D458</f>
        <v>혼복30대C</v>
      </c>
      <c r="C457" s="178" t="str">
        <f>명단!E458&amp;명단!B458</f>
        <v>용인ACE혼복</v>
      </c>
      <c r="D457" s="178" t="str">
        <f>명단!E458&amp;명단!C458</f>
        <v>용인ACE30대</v>
      </c>
      <c r="E457" s="178" t="str">
        <f>명단!E458&amp;명단!D458</f>
        <v>용인ACEC</v>
      </c>
      <c r="F457" s="178" t="str">
        <f>명단!E458&amp;명단!G458</f>
        <v>용인ACE남 95</v>
      </c>
      <c r="G457" s="178" t="str">
        <f>명단!E458&amp;명단!I458</f>
        <v>용인ACE남105</v>
      </c>
    </row>
    <row r="458" spans="1:7" ht="17.25" customHeight="1" x14ac:dyDescent="0.3">
      <c r="A458" s="178" t="str">
        <f>명단!E459</f>
        <v>용인ACE</v>
      </c>
      <c r="B458" s="178" t="str">
        <f>명단!B459&amp;명단!C459&amp;명단!D459</f>
        <v>혼복30대C</v>
      </c>
      <c r="C458" s="178" t="str">
        <f>명단!E459&amp;명단!B459</f>
        <v>용인ACE혼복</v>
      </c>
      <c r="D458" s="178" t="str">
        <f>명단!E459&amp;명단!C459</f>
        <v>용인ACE30대</v>
      </c>
      <c r="E458" s="178" t="str">
        <f>명단!E459&amp;명단!D459</f>
        <v>용인ACEC</v>
      </c>
      <c r="F458" s="178" t="str">
        <f>명단!E459&amp;명단!G459</f>
        <v>용인ACE남100</v>
      </c>
      <c r="G458" s="178" t="str">
        <f>명단!E459&amp;명단!I459</f>
        <v>용인ACE여 85</v>
      </c>
    </row>
    <row r="459" spans="1:7" ht="17.25" customHeight="1" x14ac:dyDescent="0.3">
      <c r="A459" s="178" t="str">
        <f>명단!E460</f>
        <v>죽전</v>
      </c>
      <c r="B459" s="178" t="str">
        <f>명단!B460&amp;명단!C460&amp;명단!D460</f>
        <v>혼복30대C</v>
      </c>
      <c r="C459" s="178" t="str">
        <f>명단!E460&amp;명단!B460</f>
        <v>죽전혼복</v>
      </c>
      <c r="D459" s="178" t="str">
        <f>명단!E460&amp;명단!C460</f>
        <v>죽전30대</v>
      </c>
      <c r="E459" s="178" t="str">
        <f>명단!E460&amp;명단!D460</f>
        <v>죽전C</v>
      </c>
      <c r="F459" s="178" t="str">
        <f>명단!E460&amp;명단!G460</f>
        <v>죽전남100</v>
      </c>
      <c r="G459" s="178" t="str">
        <f>명단!E460&amp;명단!I460</f>
        <v>죽전여 85</v>
      </c>
    </row>
    <row r="460" spans="1:7" ht="17.25" customHeight="1" x14ac:dyDescent="0.3">
      <c r="A460" s="178" t="str">
        <f>명단!E461</f>
        <v>죽전</v>
      </c>
      <c r="B460" s="178" t="str">
        <f>명단!B461&amp;명단!C461&amp;명단!D461</f>
        <v>혼복30대C</v>
      </c>
      <c r="C460" s="178" t="str">
        <f>명단!E461&amp;명단!B461</f>
        <v>죽전혼복</v>
      </c>
      <c r="D460" s="178" t="str">
        <f>명단!E461&amp;명단!C461</f>
        <v>죽전30대</v>
      </c>
      <c r="E460" s="178" t="str">
        <f>명단!E461&amp;명단!D461</f>
        <v>죽전C</v>
      </c>
      <c r="F460" s="178" t="str">
        <f>명단!E461&amp;명단!G461</f>
        <v>죽전남 95</v>
      </c>
      <c r="G460" s="178" t="str">
        <f>명단!E461&amp;명단!I461</f>
        <v>죽전여 85</v>
      </c>
    </row>
    <row r="461" spans="1:7" ht="17.25" customHeight="1" x14ac:dyDescent="0.3">
      <c r="A461" s="178" t="str">
        <f>명단!E462</f>
        <v>플리트</v>
      </c>
      <c r="B461" s="178" t="str">
        <f>명단!B462&amp;명단!C462&amp;명단!D462</f>
        <v>혼복30대C</v>
      </c>
      <c r="C461" s="178" t="str">
        <f>명단!E462&amp;명단!B462</f>
        <v>플리트혼복</v>
      </c>
      <c r="D461" s="178" t="str">
        <f>명단!E462&amp;명단!C462</f>
        <v>플리트30대</v>
      </c>
      <c r="E461" s="178" t="str">
        <f>명단!E462&amp;명단!D462</f>
        <v>플리트C</v>
      </c>
      <c r="F461" s="178" t="str">
        <f>명단!E462&amp;명단!G462</f>
        <v>플리트남105</v>
      </c>
      <c r="G461" s="178" t="str">
        <f>명단!E462&amp;명단!I462</f>
        <v>플리트남100</v>
      </c>
    </row>
    <row r="462" spans="1:7" ht="17.25" customHeight="1" x14ac:dyDescent="0.3">
      <c r="A462" s="178" t="str">
        <f>명단!E463</f>
        <v>81꼬꼬</v>
      </c>
      <c r="B462" s="178" t="str">
        <f>명단!B463&amp;명단!C463&amp;명단!D463</f>
        <v>혼복30대D</v>
      </c>
      <c r="C462" s="178" t="str">
        <f>명단!E463&amp;명단!B463</f>
        <v>81꼬꼬혼복</v>
      </c>
      <c r="D462" s="178" t="str">
        <f>명단!E463&amp;명단!C463</f>
        <v>81꼬꼬30대</v>
      </c>
      <c r="E462" s="178" t="str">
        <f>명단!E463&amp;명단!D463</f>
        <v>81꼬꼬D</v>
      </c>
      <c r="F462" s="178" t="str">
        <f>명단!E463&amp;명단!G463</f>
        <v>81꼬꼬남100</v>
      </c>
      <c r="G462" s="178" t="str">
        <f>명단!E463&amp;명단!I463</f>
        <v>81꼬꼬여 95</v>
      </c>
    </row>
    <row r="463" spans="1:7" ht="17.25" customHeight="1" x14ac:dyDescent="0.3">
      <c r="A463" s="178" t="str">
        <f>명단!E464</f>
        <v>81꼬꼬</v>
      </c>
      <c r="B463" s="178" t="str">
        <f>명단!B464&amp;명단!C464&amp;명단!D464</f>
        <v>혼복30대D</v>
      </c>
      <c r="C463" s="178" t="str">
        <f>명단!E464&amp;명단!B464</f>
        <v>81꼬꼬혼복</v>
      </c>
      <c r="D463" s="178" t="str">
        <f>명단!E464&amp;명단!C464</f>
        <v>81꼬꼬30대</v>
      </c>
      <c r="E463" s="178" t="str">
        <f>명단!E464&amp;명단!D464</f>
        <v>81꼬꼬D</v>
      </c>
      <c r="F463" s="178" t="str">
        <f>명단!E464&amp;명단!G464</f>
        <v>81꼬꼬남 95</v>
      </c>
      <c r="G463" s="178" t="str">
        <f>명단!E464&amp;명단!I464</f>
        <v>81꼬꼬여 90</v>
      </c>
    </row>
    <row r="464" spans="1:7" ht="17.25" customHeight="1" x14ac:dyDescent="0.3">
      <c r="A464" s="178" t="str">
        <f>명단!E465</f>
        <v>고우</v>
      </c>
      <c r="B464" s="178" t="str">
        <f>명단!B465&amp;명단!C465&amp;명단!D465</f>
        <v>혼복30대D</v>
      </c>
      <c r="C464" s="178" t="str">
        <f>명단!E465&amp;명단!B465</f>
        <v>고우혼복</v>
      </c>
      <c r="D464" s="178" t="str">
        <f>명단!E465&amp;명단!C465</f>
        <v>고우30대</v>
      </c>
      <c r="E464" s="178" t="str">
        <f>명단!E465&amp;명단!D465</f>
        <v>고우D</v>
      </c>
      <c r="F464" s="178" t="str">
        <f>명단!E465&amp;명단!G465</f>
        <v>고우여 90</v>
      </c>
      <c r="G464" s="178" t="str">
        <f>명단!E465&amp;명단!I465</f>
        <v>고우여 90</v>
      </c>
    </row>
    <row r="465" spans="1:7" ht="17.25" customHeight="1" x14ac:dyDescent="0.3">
      <c r="A465" s="178" t="str">
        <f>명단!E466</f>
        <v>나래울</v>
      </c>
      <c r="B465" s="178" t="str">
        <f>명단!B466&amp;명단!C466&amp;명단!D466</f>
        <v>혼복30대D</v>
      </c>
      <c r="C465" s="178" t="str">
        <f>명단!E466&amp;명단!B466</f>
        <v>나래울혼복</v>
      </c>
      <c r="D465" s="178" t="str">
        <f>명단!E466&amp;명단!C466</f>
        <v>나래울30대</v>
      </c>
      <c r="E465" s="178" t="str">
        <f>명단!E466&amp;명단!D466</f>
        <v>나래울D</v>
      </c>
      <c r="F465" s="178" t="str">
        <f>명단!E466&amp;명단!G466</f>
        <v>나래울남100</v>
      </c>
      <c r="G465" s="178" t="str">
        <f>명단!E466&amp;명단!I466</f>
        <v>나래울남 95</v>
      </c>
    </row>
    <row r="466" spans="1:7" ht="17.25" customHeight="1" x14ac:dyDescent="0.3">
      <c r="A466" s="178" t="str">
        <f>명단!E467</f>
        <v>내정</v>
      </c>
      <c r="B466" s="178" t="str">
        <f>명단!B467&amp;명단!C467&amp;명단!D467</f>
        <v>혼복30대D</v>
      </c>
      <c r="C466" s="178" t="str">
        <f>명단!E467&amp;명단!B467</f>
        <v>내정혼복</v>
      </c>
      <c r="D466" s="178" t="str">
        <f>명단!E467&amp;명단!C467</f>
        <v>내정30대</v>
      </c>
      <c r="E466" s="178" t="str">
        <f>명단!E467&amp;명단!D467</f>
        <v>내정D</v>
      </c>
      <c r="F466" s="178" t="str">
        <f>명단!E467&amp;명단!G467</f>
        <v>내정여 90</v>
      </c>
      <c r="G466" s="178" t="str">
        <f>명단!E467&amp;명단!I467</f>
        <v>내정남100</v>
      </c>
    </row>
    <row r="467" spans="1:7" ht="17.25" customHeight="1" x14ac:dyDescent="0.3">
      <c r="A467" s="178" t="str">
        <f>명단!E468</f>
        <v>내정</v>
      </c>
      <c r="B467" s="178" t="str">
        <f>명단!B468&amp;명단!C468&amp;명단!D468</f>
        <v>혼복30대D</v>
      </c>
      <c r="C467" s="178" t="str">
        <f>명단!E468&amp;명단!B468</f>
        <v>내정혼복</v>
      </c>
      <c r="D467" s="178" t="str">
        <f>명단!E468&amp;명단!C468</f>
        <v>내정30대</v>
      </c>
      <c r="E467" s="178" t="str">
        <f>명단!E468&amp;명단!D468</f>
        <v>내정D</v>
      </c>
      <c r="F467" s="178" t="str">
        <f>명단!E468&amp;명단!G468</f>
        <v>내정남100</v>
      </c>
      <c r="G467" s="178" t="str">
        <f>명단!E468&amp;명단!I468</f>
        <v>내정여100</v>
      </c>
    </row>
    <row r="468" spans="1:7" ht="17.25" customHeight="1" x14ac:dyDescent="0.3">
      <c r="A468" s="178" t="str">
        <f>명단!E469</f>
        <v>내정</v>
      </c>
      <c r="B468" s="178" t="str">
        <f>명단!B469&amp;명단!C469&amp;명단!D469</f>
        <v>혼복30대D</v>
      </c>
      <c r="C468" s="178" t="str">
        <f>명단!E469&amp;명단!B469</f>
        <v>내정혼복</v>
      </c>
      <c r="D468" s="178" t="str">
        <f>명단!E469&amp;명단!C469</f>
        <v>내정30대</v>
      </c>
      <c r="E468" s="178" t="str">
        <f>명단!E469&amp;명단!D469</f>
        <v>내정D</v>
      </c>
      <c r="F468" s="178" t="str">
        <f>명단!E469&amp;명단!G469</f>
        <v>내정남100</v>
      </c>
      <c r="G468" s="178" t="str">
        <f>명단!E469&amp;명단!I469</f>
        <v>내정여 90</v>
      </c>
    </row>
    <row r="469" spans="1:7" ht="17.25" customHeight="1" x14ac:dyDescent="0.3">
      <c r="A469" s="178" t="str">
        <f>명단!E470</f>
        <v>더블에잇</v>
      </c>
      <c r="B469" s="178" t="str">
        <f>명단!B470&amp;명단!C470&amp;명단!D470</f>
        <v>혼복30대D</v>
      </c>
      <c r="C469" s="178" t="str">
        <f>명단!E470&amp;명단!B470</f>
        <v>더블에잇혼복</v>
      </c>
      <c r="D469" s="178" t="str">
        <f>명단!E470&amp;명단!C470</f>
        <v>더블에잇30대</v>
      </c>
      <c r="E469" s="178" t="str">
        <f>명단!E470&amp;명단!D470</f>
        <v>더블에잇D</v>
      </c>
      <c r="F469" s="178" t="str">
        <f>명단!E470&amp;명단!G470</f>
        <v>더블에잇남100</v>
      </c>
      <c r="G469" s="178" t="str">
        <f>명단!E470&amp;명단!I470</f>
        <v>더블에잇여 90</v>
      </c>
    </row>
    <row r="470" spans="1:7" ht="17.25" customHeight="1" x14ac:dyDescent="0.3">
      <c r="A470" s="178" t="str">
        <f>명단!E471</f>
        <v>민턴민턴</v>
      </c>
      <c r="B470" s="178" t="str">
        <f>명단!B471&amp;명단!C471&amp;명단!D471</f>
        <v>혼복30대D</v>
      </c>
      <c r="C470" s="178" t="str">
        <f>명단!E471&amp;명단!B471</f>
        <v>민턴민턴혼복</v>
      </c>
      <c r="D470" s="178" t="str">
        <f>명단!E471&amp;명단!C471</f>
        <v>민턴민턴30대</v>
      </c>
      <c r="E470" s="178" t="str">
        <f>명단!E471&amp;명단!D471</f>
        <v>민턴민턴D</v>
      </c>
      <c r="F470" s="178" t="str">
        <f>명단!E471&amp;명단!G471</f>
        <v>민턴민턴남 95</v>
      </c>
      <c r="G470" s="178" t="str">
        <f>명단!E471&amp;명단!I471</f>
        <v>민턴민턴여 90</v>
      </c>
    </row>
    <row r="471" spans="1:7" ht="17.25" customHeight="1" x14ac:dyDescent="0.3">
      <c r="A471" s="178" t="str">
        <f>명단!E472</f>
        <v>배즐사</v>
      </c>
      <c r="B471" s="178" t="str">
        <f>명단!B472&amp;명단!C472&amp;명단!D472</f>
        <v>혼복30대D</v>
      </c>
      <c r="C471" s="178" t="str">
        <f>명단!E472&amp;명단!B472</f>
        <v>배즐사혼복</v>
      </c>
      <c r="D471" s="178" t="str">
        <f>명단!E472&amp;명단!C472</f>
        <v>배즐사30대</v>
      </c>
      <c r="E471" s="178" t="str">
        <f>명단!E472&amp;명단!D472</f>
        <v>배즐사D</v>
      </c>
      <c r="F471" s="178" t="str">
        <f>명단!E472&amp;명단!G472</f>
        <v>배즐사남 95</v>
      </c>
      <c r="G471" s="178" t="str">
        <f>명단!E472&amp;명단!I472</f>
        <v>배즐사남100</v>
      </c>
    </row>
    <row r="472" spans="1:7" ht="17.25" customHeight="1" x14ac:dyDescent="0.3">
      <c r="A472" s="178" t="str">
        <f>명단!E473</f>
        <v>배즐사</v>
      </c>
      <c r="B472" s="178" t="str">
        <f>명단!B473&amp;명단!C473&amp;명단!D473</f>
        <v>혼복30대D</v>
      </c>
      <c r="C472" s="178" t="str">
        <f>명단!E473&amp;명단!B473</f>
        <v>배즐사혼복</v>
      </c>
      <c r="D472" s="178" t="str">
        <f>명단!E473&amp;명단!C473</f>
        <v>배즐사30대</v>
      </c>
      <c r="E472" s="178" t="str">
        <f>명단!E473&amp;명단!D473</f>
        <v>배즐사D</v>
      </c>
      <c r="F472" s="178" t="str">
        <f>명단!E473&amp;명단!G473</f>
        <v>배즐사남105</v>
      </c>
      <c r="G472" s="178" t="str">
        <f>명단!E473&amp;명단!I473</f>
        <v>배즐사여 85</v>
      </c>
    </row>
    <row r="473" spans="1:7" ht="17.25" customHeight="1" x14ac:dyDescent="0.3">
      <c r="A473" s="178" t="str">
        <f>명단!E474</f>
        <v>배즐사</v>
      </c>
      <c r="B473" s="178" t="str">
        <f>명단!B474&amp;명단!C474&amp;명단!D474</f>
        <v>혼복30대D</v>
      </c>
      <c r="C473" s="178" t="str">
        <f>명단!E474&amp;명단!B474</f>
        <v>배즐사혼복</v>
      </c>
      <c r="D473" s="178" t="str">
        <f>명단!E474&amp;명단!C474</f>
        <v>배즐사30대</v>
      </c>
      <c r="E473" s="178" t="str">
        <f>명단!E474&amp;명단!D474</f>
        <v>배즐사D</v>
      </c>
      <c r="F473" s="178" t="str">
        <f>명단!E474&amp;명단!G474</f>
        <v>배즐사남 95</v>
      </c>
      <c r="G473" s="178" t="str">
        <f>명단!E474&amp;명단!I474</f>
        <v>배즐사여 90</v>
      </c>
    </row>
    <row r="474" spans="1:7" ht="17.25" customHeight="1" x14ac:dyDescent="0.3">
      <c r="A474" s="178" t="str">
        <f>명단!E475</f>
        <v>보라</v>
      </c>
      <c r="B474" s="178" t="str">
        <f>명단!B475&amp;명단!C475&amp;명단!D475</f>
        <v>혼복30대D</v>
      </c>
      <c r="C474" s="178" t="str">
        <f>명단!E475&amp;명단!B475</f>
        <v>보라혼복</v>
      </c>
      <c r="D474" s="178" t="str">
        <f>명단!E475&amp;명단!C475</f>
        <v>보라30대</v>
      </c>
      <c r="E474" s="178" t="str">
        <f>명단!E475&amp;명단!D475</f>
        <v>보라D</v>
      </c>
      <c r="F474" s="178" t="str">
        <f>명단!E475&amp;명단!G475</f>
        <v>보라남 95</v>
      </c>
      <c r="G474" s="178" t="str">
        <f>명단!E475&amp;명단!I475</f>
        <v>보라여 95</v>
      </c>
    </row>
    <row r="475" spans="1:7" ht="17.25" customHeight="1" x14ac:dyDescent="0.3">
      <c r="A475" s="178" t="str">
        <f>명단!E476</f>
        <v>서농</v>
      </c>
      <c r="B475" s="178" t="str">
        <f>명단!B476&amp;명단!C476&amp;명단!D476</f>
        <v>혼복30대D</v>
      </c>
      <c r="C475" s="178" t="str">
        <f>명단!E476&amp;명단!B476</f>
        <v>서농혼복</v>
      </c>
      <c r="D475" s="178" t="str">
        <f>명단!E476&amp;명단!C476</f>
        <v>서농30대</v>
      </c>
      <c r="E475" s="178" t="str">
        <f>명단!E476&amp;명단!D476</f>
        <v>서농D</v>
      </c>
      <c r="F475" s="178" t="str">
        <f>명단!E476&amp;명단!G476</f>
        <v>서농남100</v>
      </c>
      <c r="G475" s="178" t="str">
        <f>명단!E476&amp;명단!I476</f>
        <v>서농여 85</v>
      </c>
    </row>
    <row r="476" spans="1:7" ht="17.25" customHeight="1" x14ac:dyDescent="0.3">
      <c r="A476" s="178" t="str">
        <f>명단!E477</f>
        <v>석현</v>
      </c>
      <c r="B476" s="178" t="str">
        <f>명단!B477&amp;명단!C477&amp;명단!D477</f>
        <v>혼복30대D</v>
      </c>
      <c r="C476" s="178" t="str">
        <f>명단!E477&amp;명단!B477</f>
        <v>석현혼복</v>
      </c>
      <c r="D476" s="178" t="str">
        <f>명단!E477&amp;명단!C477</f>
        <v>석현30대</v>
      </c>
      <c r="E476" s="178" t="str">
        <f>명단!E477&amp;명단!D477</f>
        <v>석현D</v>
      </c>
      <c r="F476" s="178" t="str">
        <f>명단!E477&amp;명단!G477</f>
        <v>석현여 85</v>
      </c>
      <c r="G476" s="178" t="str">
        <f>명단!E477&amp;명단!I477</f>
        <v>석현여 90</v>
      </c>
    </row>
    <row r="477" spans="1:7" ht="17.25" customHeight="1" x14ac:dyDescent="0.3">
      <c r="A477" s="178" t="str">
        <f>명단!E478</f>
        <v>송담</v>
      </c>
      <c r="B477" s="178" t="str">
        <f>명단!B478&amp;명단!C478&amp;명단!D478</f>
        <v>혼복30대D</v>
      </c>
      <c r="C477" s="178" t="str">
        <f>명단!E478&amp;명단!B478</f>
        <v>송담혼복</v>
      </c>
      <c r="D477" s="178" t="str">
        <f>명단!E478&amp;명단!C478</f>
        <v>송담30대</v>
      </c>
      <c r="E477" s="178" t="str">
        <f>명단!E478&amp;명단!D478</f>
        <v>송담D</v>
      </c>
      <c r="F477" s="178" t="str">
        <f>명단!E478&amp;명단!G478</f>
        <v>송담남 95</v>
      </c>
      <c r="G477" s="178" t="str">
        <f>명단!E478&amp;명단!I478</f>
        <v>송담여 85</v>
      </c>
    </row>
    <row r="478" spans="1:7" ht="17.25" customHeight="1" x14ac:dyDescent="0.3">
      <c r="A478" s="178" t="str">
        <f>명단!E479</f>
        <v>송담</v>
      </c>
      <c r="B478" s="178" t="str">
        <f>명단!B479&amp;명단!C479&amp;명단!D479</f>
        <v>혼복30대D</v>
      </c>
      <c r="C478" s="178" t="str">
        <f>명단!E479&amp;명단!B479</f>
        <v>송담혼복</v>
      </c>
      <c r="D478" s="178" t="str">
        <f>명단!E479&amp;명단!C479</f>
        <v>송담30대</v>
      </c>
      <c r="E478" s="178" t="str">
        <f>명단!E479&amp;명단!D479</f>
        <v>송담D</v>
      </c>
      <c r="F478" s="178" t="str">
        <f>명단!E479&amp;명단!G479</f>
        <v>송담남105</v>
      </c>
      <c r="G478" s="178" t="str">
        <f>명단!E479&amp;명단!I479</f>
        <v>송담여 85</v>
      </c>
    </row>
    <row r="479" spans="1:7" ht="17.25" customHeight="1" x14ac:dyDescent="0.3">
      <c r="A479" s="178" t="str">
        <f>명단!E480</f>
        <v>송담</v>
      </c>
      <c r="B479" s="178" t="str">
        <f>명단!B480&amp;명단!C480&amp;명단!D480</f>
        <v>혼복30대D</v>
      </c>
      <c r="C479" s="178" t="str">
        <f>명단!E480&amp;명단!B480</f>
        <v>송담혼복</v>
      </c>
      <c r="D479" s="178" t="str">
        <f>명단!E480&amp;명단!C480</f>
        <v>송담30대</v>
      </c>
      <c r="E479" s="178" t="str">
        <f>명단!E480&amp;명단!D480</f>
        <v>송담D</v>
      </c>
      <c r="F479" s="178" t="str">
        <f>명단!E480&amp;명단!G480</f>
        <v>송담남100</v>
      </c>
      <c r="G479" s="178" t="str">
        <f>명단!E480&amp;명단!I480</f>
        <v>송담여 85</v>
      </c>
    </row>
    <row r="480" spans="1:7" ht="17.25" customHeight="1" x14ac:dyDescent="0.3">
      <c r="A480" s="178" t="str">
        <f>명단!E481</f>
        <v>스카이</v>
      </c>
      <c r="B480" s="178" t="str">
        <f>명단!B481&amp;명단!C481&amp;명단!D481</f>
        <v>혼복30대D</v>
      </c>
      <c r="C480" s="178" t="str">
        <f>명단!E481&amp;명단!B481</f>
        <v>스카이혼복</v>
      </c>
      <c r="D480" s="178" t="str">
        <f>명단!E481&amp;명단!C481</f>
        <v>스카이30대</v>
      </c>
      <c r="E480" s="178" t="str">
        <f>명단!E481&amp;명단!D481</f>
        <v>스카이D</v>
      </c>
      <c r="F480" s="178" t="str">
        <f>명단!E481&amp;명단!G481</f>
        <v>스카이남 95</v>
      </c>
      <c r="G480" s="178" t="str">
        <f>명단!E481&amp;명단!I481</f>
        <v>스카이남 95</v>
      </c>
    </row>
    <row r="481" spans="1:7" ht="17.25" customHeight="1" x14ac:dyDescent="0.3">
      <c r="A481" s="178" t="str">
        <f>명단!E482</f>
        <v>스카이</v>
      </c>
      <c r="B481" s="178" t="str">
        <f>명단!B482&amp;명단!C482&amp;명단!D482</f>
        <v>혼복30대D</v>
      </c>
      <c r="C481" s="178" t="str">
        <f>명단!E482&amp;명단!B482</f>
        <v>스카이혼복</v>
      </c>
      <c r="D481" s="178" t="str">
        <f>명단!E482&amp;명단!C482</f>
        <v>스카이30대</v>
      </c>
      <c r="E481" s="178" t="str">
        <f>명단!E482&amp;명단!D482</f>
        <v>스카이D</v>
      </c>
      <c r="F481" s="178" t="str">
        <f>명단!E482&amp;명단!G482</f>
        <v>스카이여 95</v>
      </c>
      <c r="G481" s="178" t="str">
        <f>명단!E482&amp;명단!I482</f>
        <v>스카이남100</v>
      </c>
    </row>
    <row r="482" spans="1:7" ht="17.25" customHeight="1" x14ac:dyDescent="0.3">
      <c r="A482" s="178" t="str">
        <f>명단!E483</f>
        <v>신동백</v>
      </c>
      <c r="B482" s="178" t="str">
        <f>명단!B483&amp;명단!C483&amp;명단!D483</f>
        <v>혼복30대D</v>
      </c>
      <c r="C482" s="178" t="str">
        <f>명단!E483&amp;명단!B483</f>
        <v>신동백혼복</v>
      </c>
      <c r="D482" s="178" t="str">
        <f>명단!E483&amp;명단!C483</f>
        <v>신동백30대</v>
      </c>
      <c r="E482" s="178" t="str">
        <f>명단!E483&amp;명단!D483</f>
        <v>신동백D</v>
      </c>
      <c r="F482" s="178" t="str">
        <f>명단!E483&amp;명단!G483</f>
        <v>신동백남100</v>
      </c>
      <c r="G482" s="178" t="str">
        <f>명단!E483&amp;명단!I483</f>
        <v>신동백남110</v>
      </c>
    </row>
    <row r="483" spans="1:7" ht="17.25" customHeight="1" x14ac:dyDescent="0.3">
      <c r="A483" s="178" t="str">
        <f>명단!E484</f>
        <v>오산대원</v>
      </c>
      <c r="B483" s="178" t="str">
        <f>명단!B484&amp;명단!C484&amp;명단!D484</f>
        <v>혼복30대D</v>
      </c>
      <c r="C483" s="178" t="str">
        <f>명단!E484&amp;명단!B484</f>
        <v>오산대원혼복</v>
      </c>
      <c r="D483" s="178" t="str">
        <f>명단!E484&amp;명단!C484</f>
        <v>오산대원30대</v>
      </c>
      <c r="E483" s="178" t="str">
        <f>명단!E484&amp;명단!D484</f>
        <v>오산대원D</v>
      </c>
      <c r="F483" s="178" t="str">
        <f>명단!E484&amp;명단!G484</f>
        <v>오산대원남105</v>
      </c>
      <c r="G483" s="178" t="str">
        <f>명단!E484&amp;명단!I484</f>
        <v>오산대원여 90</v>
      </c>
    </row>
    <row r="484" spans="1:7" ht="17.25" customHeight="1" x14ac:dyDescent="0.3">
      <c r="A484" s="178" t="str">
        <f>명단!E485</f>
        <v>오산대원</v>
      </c>
      <c r="B484" s="178" t="str">
        <f>명단!B485&amp;명단!C485&amp;명단!D485</f>
        <v>혼복30대D</v>
      </c>
      <c r="C484" s="178" t="str">
        <f>명단!E485&amp;명단!B485</f>
        <v>오산대원혼복</v>
      </c>
      <c r="D484" s="178" t="str">
        <f>명단!E485&amp;명단!C485</f>
        <v>오산대원30대</v>
      </c>
      <c r="E484" s="178" t="str">
        <f>명단!E485&amp;명단!D485</f>
        <v>오산대원D</v>
      </c>
      <c r="F484" s="178" t="str">
        <f>명단!E485&amp;명단!G485</f>
        <v>오산대원남 95</v>
      </c>
      <c r="G484" s="178" t="str">
        <f>명단!E485&amp;명단!I485</f>
        <v>오산대원여 90</v>
      </c>
    </row>
    <row r="485" spans="1:7" ht="17.25" customHeight="1" x14ac:dyDescent="0.3">
      <c r="A485" s="178" t="str">
        <f>명단!E486</f>
        <v>오산센터</v>
      </c>
      <c r="B485" s="178" t="str">
        <f>명단!B486&amp;명단!C486&amp;명단!D486</f>
        <v>혼복30대D</v>
      </c>
      <c r="C485" s="178" t="str">
        <f>명단!E486&amp;명단!B486</f>
        <v>오산센터혼복</v>
      </c>
      <c r="D485" s="178" t="str">
        <f>명단!E486&amp;명단!C486</f>
        <v>오산센터30대</v>
      </c>
      <c r="E485" s="178" t="str">
        <f>명단!E486&amp;명단!D486</f>
        <v>오산센터D</v>
      </c>
      <c r="F485" s="178" t="str">
        <f>명단!E486&amp;명단!G486</f>
        <v>오산센터남100</v>
      </c>
      <c r="G485" s="178" t="str">
        <f>명단!E486&amp;명단!I486</f>
        <v>오산센터남 95</v>
      </c>
    </row>
    <row r="486" spans="1:7" ht="17.25" customHeight="1" x14ac:dyDescent="0.3">
      <c r="A486" s="178" t="str">
        <f>명단!E487</f>
        <v>용인</v>
      </c>
      <c r="B486" s="178" t="str">
        <f>명단!B487&amp;명단!C487&amp;명단!D487</f>
        <v>혼복30대D</v>
      </c>
      <c r="C486" s="178" t="str">
        <f>명단!E487&amp;명단!B487</f>
        <v>용인혼복</v>
      </c>
      <c r="D486" s="178" t="str">
        <f>명단!E487&amp;명단!C487</f>
        <v>용인30대</v>
      </c>
      <c r="E486" s="178" t="str">
        <f>명단!E487&amp;명단!D487</f>
        <v>용인D</v>
      </c>
      <c r="F486" s="178" t="str">
        <f>명단!E487&amp;명단!G487</f>
        <v>용인남 95</v>
      </c>
      <c r="G486" s="178" t="str">
        <f>명단!E487&amp;명단!I487</f>
        <v>용인여 95</v>
      </c>
    </row>
    <row r="487" spans="1:7" ht="17.25" customHeight="1" x14ac:dyDescent="0.3">
      <c r="A487" s="178" t="str">
        <f>명단!E488</f>
        <v>용인ACE</v>
      </c>
      <c r="B487" s="178" t="str">
        <f>명단!B488&amp;명단!C488&amp;명단!D488</f>
        <v>혼복30대D</v>
      </c>
      <c r="C487" s="178" t="str">
        <f>명단!E488&amp;명단!B488</f>
        <v>용인ACE혼복</v>
      </c>
      <c r="D487" s="178" t="str">
        <f>명단!E488&amp;명단!C488</f>
        <v>용인ACE30대</v>
      </c>
      <c r="E487" s="178" t="str">
        <f>명단!E488&amp;명단!D488</f>
        <v>용인ACED</v>
      </c>
      <c r="F487" s="178" t="str">
        <f>명단!E488&amp;명단!G488</f>
        <v>용인ACE여 90</v>
      </c>
      <c r="G487" s="178" t="str">
        <f>명단!E488&amp;명단!I488</f>
        <v>용인ACE남 95</v>
      </c>
    </row>
    <row r="488" spans="1:7" ht="17.25" customHeight="1" x14ac:dyDescent="0.3">
      <c r="A488" s="178" t="str">
        <f>명단!E489</f>
        <v>용인ACE</v>
      </c>
      <c r="B488" s="178" t="str">
        <f>명단!B489&amp;명단!C489&amp;명단!D489</f>
        <v>혼복30대D</v>
      </c>
      <c r="C488" s="178" t="str">
        <f>명단!E489&amp;명단!B489</f>
        <v>용인ACE혼복</v>
      </c>
      <c r="D488" s="178" t="str">
        <f>명단!E489&amp;명단!C489</f>
        <v>용인ACE30대</v>
      </c>
      <c r="E488" s="178" t="str">
        <f>명단!E489&amp;명단!D489</f>
        <v>용인ACED</v>
      </c>
      <c r="F488" s="178" t="str">
        <f>명단!E489&amp;명단!G489</f>
        <v>용인ACE남110</v>
      </c>
      <c r="G488" s="178" t="str">
        <f>명단!E489&amp;명단!I489</f>
        <v>용인ACE여 90</v>
      </c>
    </row>
    <row r="489" spans="1:7" ht="17.25" customHeight="1" x14ac:dyDescent="0.3">
      <c r="A489" s="178" t="str">
        <f>명단!E490</f>
        <v>용인ACE</v>
      </c>
      <c r="B489" s="178" t="str">
        <f>명단!B490&amp;명단!C490&amp;명단!D490</f>
        <v>혼복30대D</v>
      </c>
      <c r="C489" s="178" t="str">
        <f>명단!E490&amp;명단!B490</f>
        <v>용인ACE혼복</v>
      </c>
      <c r="D489" s="178" t="str">
        <f>명단!E490&amp;명단!C490</f>
        <v>용인ACE30대</v>
      </c>
      <c r="E489" s="178" t="str">
        <f>명단!E490&amp;명단!D490</f>
        <v>용인ACED</v>
      </c>
      <c r="F489" s="178" t="str">
        <f>명단!E490&amp;명단!G490</f>
        <v>용인ACE남 95</v>
      </c>
      <c r="G489" s="178" t="str">
        <f>명단!E490&amp;명단!I490</f>
        <v>용인ACE여 90</v>
      </c>
    </row>
    <row r="490" spans="1:7" ht="17.25" customHeight="1" x14ac:dyDescent="0.3">
      <c r="A490" s="178" t="str">
        <f>명단!E491</f>
        <v>용인ACE</v>
      </c>
      <c r="B490" s="178" t="str">
        <f>명단!B491&amp;명단!C491&amp;명단!D491</f>
        <v>혼복30대D</v>
      </c>
      <c r="C490" s="178" t="str">
        <f>명단!E491&amp;명단!B491</f>
        <v>용인ACE혼복</v>
      </c>
      <c r="D490" s="178" t="str">
        <f>명단!E491&amp;명단!C491</f>
        <v>용인ACE30대</v>
      </c>
      <c r="E490" s="178" t="str">
        <f>명단!E491&amp;명단!D491</f>
        <v>용인ACED</v>
      </c>
      <c r="F490" s="178" t="str">
        <f>명단!E491&amp;명단!G491</f>
        <v>용인ACE남105</v>
      </c>
      <c r="G490" s="178" t="str">
        <f>명단!E491&amp;명단!I491</f>
        <v>용인ACE여 85</v>
      </c>
    </row>
    <row r="491" spans="1:7" ht="17.25" customHeight="1" x14ac:dyDescent="0.3">
      <c r="A491" s="178" t="str">
        <f>명단!E492</f>
        <v>이천클럽</v>
      </c>
      <c r="B491" s="178" t="str">
        <f>명단!B492&amp;명단!C492&amp;명단!D492</f>
        <v>혼복30대D</v>
      </c>
      <c r="C491" s="178" t="str">
        <f>명단!E492&amp;명단!B492</f>
        <v>이천클럽혼복</v>
      </c>
      <c r="D491" s="178" t="str">
        <f>명단!E492&amp;명단!C492</f>
        <v>이천클럽30대</v>
      </c>
      <c r="E491" s="178" t="str">
        <f>명단!E492&amp;명단!D492</f>
        <v>이천클럽D</v>
      </c>
      <c r="F491" s="178" t="str">
        <f>명단!E492&amp;명단!G492</f>
        <v>이천클럽남 95</v>
      </c>
      <c r="G491" s="178" t="str">
        <f>명단!E492&amp;명단!I492</f>
        <v>이천클럽여 85</v>
      </c>
    </row>
    <row r="492" spans="1:7" ht="17.25" customHeight="1" x14ac:dyDescent="0.3">
      <c r="A492" s="178" t="str">
        <f>명단!E493</f>
        <v>이천클럽</v>
      </c>
      <c r="B492" s="178" t="str">
        <f>명단!B493&amp;명단!C493&amp;명단!D493</f>
        <v>혼복30대D</v>
      </c>
      <c r="C492" s="178" t="str">
        <f>명단!E493&amp;명단!B493</f>
        <v>이천클럽혼복</v>
      </c>
      <c r="D492" s="178" t="str">
        <f>명단!E493&amp;명단!C493</f>
        <v>이천클럽30대</v>
      </c>
      <c r="E492" s="178" t="str">
        <f>명단!E493&amp;명단!D493</f>
        <v>이천클럽D</v>
      </c>
      <c r="F492" s="178" t="str">
        <f>명단!E493&amp;명단!G493</f>
        <v>이천클럽남105</v>
      </c>
      <c r="G492" s="178" t="str">
        <f>명단!E493&amp;명단!I493</f>
        <v>이천클럽여 95</v>
      </c>
    </row>
    <row r="493" spans="1:7" ht="17.25" customHeight="1" x14ac:dyDescent="0.3">
      <c r="A493" s="178" t="str">
        <f>명단!E494</f>
        <v>죽전</v>
      </c>
      <c r="B493" s="178" t="str">
        <f>명단!B494&amp;명단!C494&amp;명단!D494</f>
        <v>혼복30대D</v>
      </c>
      <c r="C493" s="178" t="str">
        <f>명단!E494&amp;명단!B494</f>
        <v>죽전혼복</v>
      </c>
      <c r="D493" s="178" t="str">
        <f>명단!E494&amp;명단!C494</f>
        <v>죽전30대</v>
      </c>
      <c r="E493" s="178" t="str">
        <f>명단!E494&amp;명단!D494</f>
        <v>죽전D</v>
      </c>
      <c r="F493" s="178" t="str">
        <f>명단!E494&amp;명단!G494</f>
        <v>죽전남100</v>
      </c>
      <c r="G493" s="178" t="str">
        <f>명단!E494&amp;명단!I494</f>
        <v>죽전남105</v>
      </c>
    </row>
    <row r="494" spans="1:7" ht="17.25" customHeight="1" x14ac:dyDescent="0.3">
      <c r="A494" s="178" t="str">
        <f>명단!E495</f>
        <v>중앙</v>
      </c>
      <c r="B494" s="178" t="str">
        <f>명단!B495&amp;명단!C495&amp;명단!D495</f>
        <v>혼복30대D</v>
      </c>
      <c r="C494" s="178" t="str">
        <f>명단!E495&amp;명단!B495</f>
        <v>중앙혼복</v>
      </c>
      <c r="D494" s="178" t="str">
        <f>명단!E495&amp;명단!C495</f>
        <v>중앙30대</v>
      </c>
      <c r="E494" s="178" t="str">
        <f>명단!E495&amp;명단!D495</f>
        <v>중앙D</v>
      </c>
      <c r="F494" s="178" t="str">
        <f>명단!E495&amp;명단!G495</f>
        <v>중앙남105</v>
      </c>
      <c r="G494" s="178" t="str">
        <f>명단!E495&amp;명단!I495</f>
        <v>중앙남100</v>
      </c>
    </row>
    <row r="495" spans="1:7" ht="17.25" customHeight="1" x14ac:dyDescent="0.3">
      <c r="A495" s="178" t="str">
        <f>명단!E496</f>
        <v>중앙</v>
      </c>
      <c r="B495" s="178" t="str">
        <f>명단!B496&amp;명단!C496&amp;명단!D496</f>
        <v>혼복30대D</v>
      </c>
      <c r="C495" s="178" t="str">
        <f>명단!E496&amp;명단!B496</f>
        <v>중앙혼복</v>
      </c>
      <c r="D495" s="178" t="str">
        <f>명단!E496&amp;명단!C496</f>
        <v>중앙30대</v>
      </c>
      <c r="E495" s="178" t="str">
        <f>명단!E496&amp;명단!D496</f>
        <v>중앙D</v>
      </c>
      <c r="F495" s="178" t="str">
        <f>명단!E496&amp;명단!G496</f>
        <v>중앙남 95</v>
      </c>
      <c r="G495" s="178" t="str">
        <f>명단!E496&amp;명단!I496</f>
        <v>중앙여 95</v>
      </c>
    </row>
    <row r="496" spans="1:7" ht="17.25" customHeight="1" x14ac:dyDescent="0.3">
      <c r="A496" s="178" t="str">
        <f>명단!E497</f>
        <v>중앙</v>
      </c>
      <c r="B496" s="178" t="str">
        <f>명단!B497&amp;명단!C497&amp;명단!D497</f>
        <v>혼복30대D</v>
      </c>
      <c r="C496" s="178" t="str">
        <f>명단!E497&amp;명단!B497</f>
        <v>중앙혼복</v>
      </c>
      <c r="D496" s="178" t="str">
        <f>명단!E497&amp;명단!C497</f>
        <v>중앙30대</v>
      </c>
      <c r="E496" s="178" t="str">
        <f>명단!E497&amp;명단!D497</f>
        <v>중앙D</v>
      </c>
      <c r="F496" s="178" t="str">
        <f>명단!E497&amp;명단!G497</f>
        <v>중앙남100</v>
      </c>
      <c r="G496" s="178" t="str">
        <f>명단!E497&amp;명단!I497</f>
        <v>중앙여 85</v>
      </c>
    </row>
    <row r="497" spans="1:7" ht="17.25" customHeight="1" x14ac:dyDescent="0.3">
      <c r="A497" s="178" t="str">
        <f>명단!E498</f>
        <v>지인</v>
      </c>
      <c r="B497" s="178" t="str">
        <f>명단!B498&amp;명단!C498&amp;명단!D498</f>
        <v>혼복30대D</v>
      </c>
      <c r="C497" s="178" t="str">
        <f>명단!E498&amp;명단!B498</f>
        <v>지인혼복</v>
      </c>
      <c r="D497" s="178" t="str">
        <f>명단!E498&amp;명단!C498</f>
        <v>지인30대</v>
      </c>
      <c r="E497" s="178" t="str">
        <f>명단!E498&amp;명단!D498</f>
        <v>지인D</v>
      </c>
      <c r="F497" s="178" t="str">
        <f>명단!E498&amp;명단!G498</f>
        <v>지인남 95</v>
      </c>
      <c r="G497" s="178" t="str">
        <f>명단!E498&amp;명단!I498</f>
        <v>지인여 90</v>
      </c>
    </row>
    <row r="498" spans="1:7" ht="17.25" customHeight="1" x14ac:dyDescent="0.3">
      <c r="A498" s="178" t="str">
        <f>명단!E499</f>
        <v>팀스매시</v>
      </c>
      <c r="B498" s="178" t="str">
        <f>명단!B499&amp;명단!C499&amp;명단!D499</f>
        <v>혼복30대D</v>
      </c>
      <c r="C498" s="178" t="str">
        <f>명단!E499&amp;명단!B499</f>
        <v>팀스매시혼복</v>
      </c>
      <c r="D498" s="178" t="str">
        <f>명단!E499&amp;명단!C499</f>
        <v>팀스매시30대</v>
      </c>
      <c r="E498" s="178" t="str">
        <f>명단!E499&amp;명단!D499</f>
        <v>팀스매시D</v>
      </c>
      <c r="F498" s="178" t="str">
        <f>명단!E499&amp;명단!G499</f>
        <v>팀스매시남105</v>
      </c>
      <c r="G498" s="178" t="str">
        <f>명단!E499&amp;명단!I499</f>
        <v>팀스매시여 95</v>
      </c>
    </row>
    <row r="499" spans="1:7" ht="17.25" customHeight="1" x14ac:dyDescent="0.3">
      <c r="A499" s="178" t="str">
        <f>명단!E500</f>
        <v>플리트</v>
      </c>
      <c r="B499" s="178" t="str">
        <f>명단!B500&amp;명단!C500&amp;명단!D500</f>
        <v>혼복30대D</v>
      </c>
      <c r="C499" s="178" t="str">
        <f>명단!E500&amp;명단!B500</f>
        <v>플리트혼복</v>
      </c>
      <c r="D499" s="178" t="str">
        <f>명단!E500&amp;명단!C500</f>
        <v>플리트30대</v>
      </c>
      <c r="E499" s="178" t="str">
        <f>명단!E500&amp;명단!D500</f>
        <v>플리트D</v>
      </c>
      <c r="F499" s="178" t="str">
        <f>명단!E500&amp;명단!G500</f>
        <v>플리트남100</v>
      </c>
      <c r="G499" s="178" t="str">
        <f>명단!E500&amp;명단!I500</f>
        <v>플리트여 90</v>
      </c>
    </row>
    <row r="500" spans="1:7" ht="17.25" customHeight="1" x14ac:dyDescent="0.3">
      <c r="A500" s="178" t="str">
        <f>명단!E501</f>
        <v>고우</v>
      </c>
      <c r="B500" s="178" t="str">
        <f>명단!B501&amp;명단!C501&amp;명단!D501</f>
        <v>혼복30대D1</v>
      </c>
      <c r="C500" s="178" t="str">
        <f>명단!E501&amp;명단!B501</f>
        <v>고우혼복</v>
      </c>
      <c r="D500" s="178" t="str">
        <f>명단!E501&amp;명단!C501</f>
        <v>고우30대</v>
      </c>
      <c r="E500" s="178" t="str">
        <f>명단!E501&amp;명단!D501</f>
        <v>고우D1</v>
      </c>
      <c r="F500" s="178" t="str">
        <f>명단!E501&amp;명단!G501</f>
        <v>고우남100</v>
      </c>
      <c r="G500" s="178" t="str">
        <f>명단!E501&amp;명단!I501</f>
        <v>고우남100</v>
      </c>
    </row>
    <row r="501" spans="1:7" ht="17.25" customHeight="1" x14ac:dyDescent="0.3">
      <c r="A501" s="178" t="str">
        <f>명단!E502</f>
        <v>고우</v>
      </c>
      <c r="B501" s="178" t="str">
        <f>명단!B502&amp;명단!C502&amp;명단!D502</f>
        <v>혼복30대D1</v>
      </c>
      <c r="C501" s="178" t="str">
        <f>명단!E502&amp;명단!B502</f>
        <v>고우혼복</v>
      </c>
      <c r="D501" s="178" t="str">
        <f>명단!E502&amp;명단!C502</f>
        <v>고우30대</v>
      </c>
      <c r="E501" s="178" t="str">
        <f>명단!E502&amp;명단!D502</f>
        <v>고우D1</v>
      </c>
      <c r="F501" s="178" t="str">
        <f>명단!E502&amp;명단!G502</f>
        <v>고우남105</v>
      </c>
      <c r="G501" s="178" t="str">
        <f>명단!E502&amp;명단!I502</f>
        <v>고우여 90</v>
      </c>
    </row>
    <row r="502" spans="1:7" ht="17.25" customHeight="1" x14ac:dyDescent="0.3">
      <c r="A502" s="178" t="str">
        <f>명단!E503</f>
        <v>고우</v>
      </c>
      <c r="B502" s="178" t="str">
        <f>명단!B503&amp;명단!C503&amp;명단!D503</f>
        <v>혼복30대D1</v>
      </c>
      <c r="C502" s="178" t="str">
        <f>명단!E503&amp;명단!B503</f>
        <v>고우혼복</v>
      </c>
      <c r="D502" s="178" t="str">
        <f>명단!E503&amp;명단!C503</f>
        <v>고우30대</v>
      </c>
      <c r="E502" s="178" t="str">
        <f>명단!E503&amp;명단!D503</f>
        <v>고우D1</v>
      </c>
      <c r="F502" s="178" t="str">
        <f>명단!E503&amp;명단!G503</f>
        <v>고우남100</v>
      </c>
      <c r="G502" s="178" t="str">
        <f>명단!E503&amp;명단!I503</f>
        <v>고우여 90</v>
      </c>
    </row>
    <row r="503" spans="1:7" ht="17.25" customHeight="1" x14ac:dyDescent="0.3">
      <c r="A503" s="178" t="str">
        <f>명단!E504</f>
        <v>보라</v>
      </c>
      <c r="B503" s="178" t="str">
        <f>명단!B504&amp;명단!C504&amp;명단!D504</f>
        <v>혼복30대D1</v>
      </c>
      <c r="C503" s="178" t="str">
        <f>명단!E504&amp;명단!B504</f>
        <v>보라혼복</v>
      </c>
      <c r="D503" s="178" t="str">
        <f>명단!E504&amp;명단!C504</f>
        <v>보라30대</v>
      </c>
      <c r="E503" s="178" t="str">
        <f>명단!E504&amp;명단!D504</f>
        <v>보라D1</v>
      </c>
      <c r="F503" s="178" t="str">
        <f>명단!E504&amp;명단!G504</f>
        <v>보라남105</v>
      </c>
      <c r="G503" s="178" t="str">
        <f>명단!E504&amp;명단!I504</f>
        <v>보라남 95</v>
      </c>
    </row>
    <row r="504" spans="1:7" ht="17.25" customHeight="1" x14ac:dyDescent="0.3">
      <c r="A504" s="178" t="str">
        <f>명단!E505</f>
        <v>보라</v>
      </c>
      <c r="B504" s="178" t="str">
        <f>명단!B505&amp;명단!C505&amp;명단!D505</f>
        <v>혼복30대D1</v>
      </c>
      <c r="C504" s="178" t="str">
        <f>명단!E505&amp;명단!B505</f>
        <v>보라혼복</v>
      </c>
      <c r="D504" s="178" t="str">
        <f>명단!E505&amp;명단!C505</f>
        <v>보라30대</v>
      </c>
      <c r="E504" s="178" t="str">
        <f>명단!E505&amp;명단!D505</f>
        <v>보라D1</v>
      </c>
      <c r="F504" s="178" t="str">
        <f>명단!E505&amp;명단!G505</f>
        <v>보라남110</v>
      </c>
      <c r="G504" s="178" t="str">
        <f>명단!E505&amp;명단!I505</f>
        <v>보라여 90</v>
      </c>
    </row>
    <row r="505" spans="1:7" ht="17.25" customHeight="1" x14ac:dyDescent="0.3">
      <c r="A505" s="178" t="str">
        <f>명단!E506</f>
        <v>석성</v>
      </c>
      <c r="B505" s="178" t="str">
        <f>명단!B506&amp;명단!C506&amp;명단!D506</f>
        <v>혼복30대D1</v>
      </c>
      <c r="C505" s="178" t="str">
        <f>명단!E506&amp;명단!B506</f>
        <v>석성혼복</v>
      </c>
      <c r="D505" s="178" t="str">
        <f>명단!E506&amp;명단!C506</f>
        <v>석성30대</v>
      </c>
      <c r="E505" s="178" t="str">
        <f>명단!E506&amp;명단!D506</f>
        <v>석성D1</v>
      </c>
      <c r="F505" s="178" t="str">
        <f>명단!E506&amp;명단!G506</f>
        <v>석성남 95</v>
      </c>
      <c r="G505" s="178" t="str">
        <f>명단!E506&amp;명단!I506</f>
        <v>석성남105</v>
      </c>
    </row>
    <row r="506" spans="1:7" ht="17.25" customHeight="1" x14ac:dyDescent="0.3">
      <c r="A506" s="178" t="str">
        <f>명단!E507</f>
        <v>용인</v>
      </c>
      <c r="B506" s="178" t="str">
        <f>명단!B507&amp;명단!C507&amp;명단!D507</f>
        <v>혼복30대D1</v>
      </c>
      <c r="C506" s="178" t="str">
        <f>명단!E507&amp;명단!B507</f>
        <v>용인혼복</v>
      </c>
      <c r="D506" s="178" t="str">
        <f>명단!E507&amp;명단!C507</f>
        <v>용인30대</v>
      </c>
      <c r="E506" s="178" t="str">
        <f>명단!E507&amp;명단!D507</f>
        <v>용인D1</v>
      </c>
      <c r="F506" s="178" t="str">
        <f>명단!E507&amp;명단!G507</f>
        <v>용인남 95</v>
      </c>
      <c r="G506" s="178" t="str">
        <f>명단!E507&amp;명단!I507</f>
        <v>용인여 95</v>
      </c>
    </row>
    <row r="507" spans="1:7" ht="17.25" customHeight="1" x14ac:dyDescent="0.3">
      <c r="A507" s="178" t="str">
        <f>명단!E508</f>
        <v>용인</v>
      </c>
      <c r="B507" s="178" t="str">
        <f>명단!B508&amp;명단!C508&amp;명단!D508</f>
        <v>혼복30대D1</v>
      </c>
      <c r="C507" s="178" t="str">
        <f>명단!E508&amp;명단!B508</f>
        <v>용인혼복</v>
      </c>
      <c r="D507" s="178" t="str">
        <f>명단!E508&amp;명단!C508</f>
        <v>용인30대</v>
      </c>
      <c r="E507" s="178" t="str">
        <f>명단!E508&amp;명단!D508</f>
        <v>용인D1</v>
      </c>
      <c r="F507" s="178" t="str">
        <f>명단!E508&amp;명단!G508</f>
        <v>용인남105</v>
      </c>
      <c r="G507" s="178" t="str">
        <f>명단!E508&amp;명단!I508</f>
        <v>용인여 95</v>
      </c>
    </row>
    <row r="508" spans="1:7" ht="17.25" customHeight="1" x14ac:dyDescent="0.3">
      <c r="A508" s="178" t="str">
        <f>명단!E509</f>
        <v>죽전</v>
      </c>
      <c r="B508" s="178" t="str">
        <f>명단!B509&amp;명단!C509&amp;명단!D509</f>
        <v>혼복30대D1</v>
      </c>
      <c r="C508" s="178" t="str">
        <f>명단!E509&amp;명단!B509</f>
        <v>죽전혼복</v>
      </c>
      <c r="D508" s="178" t="str">
        <f>명단!E509&amp;명단!C509</f>
        <v>죽전30대</v>
      </c>
      <c r="E508" s="178" t="str">
        <f>명단!E509&amp;명단!D509</f>
        <v>죽전D1</v>
      </c>
      <c r="F508" s="178" t="str">
        <f>명단!E509&amp;명단!G509</f>
        <v>죽전남 95</v>
      </c>
      <c r="G508" s="178" t="str">
        <f>명단!E509&amp;명단!I509</f>
        <v>죽전남100</v>
      </c>
    </row>
    <row r="509" spans="1:7" ht="17.25" customHeight="1" x14ac:dyDescent="0.3">
      <c r="A509" s="178" t="str">
        <f>명단!E510</f>
        <v>신갈</v>
      </c>
      <c r="B509" s="178" t="str">
        <f>명단!B510&amp;명단!C510&amp;명단!D510</f>
        <v>혼복40대A</v>
      </c>
      <c r="C509" s="178" t="str">
        <f>명단!E510&amp;명단!B510</f>
        <v>신갈혼복</v>
      </c>
      <c r="D509" s="178" t="str">
        <f>명단!E510&amp;명단!C510</f>
        <v>신갈40대</v>
      </c>
      <c r="E509" s="178" t="str">
        <f>명단!E510&amp;명단!D510</f>
        <v>신갈A</v>
      </c>
      <c r="F509" s="178" t="str">
        <f>명단!E510&amp;명단!G510</f>
        <v>신갈남 95</v>
      </c>
      <c r="G509" s="178" t="str">
        <f>명단!E510&amp;명단!I510</f>
        <v>신갈여 90</v>
      </c>
    </row>
    <row r="510" spans="1:7" ht="17.25" customHeight="1" x14ac:dyDescent="0.3">
      <c r="A510" s="178" t="str">
        <f>명단!E511</f>
        <v>청덕</v>
      </c>
      <c r="B510" s="178" t="str">
        <f>명단!B511&amp;명단!C511&amp;명단!D511</f>
        <v>혼복40대A</v>
      </c>
      <c r="C510" s="178" t="str">
        <f>명단!E511&amp;명단!B511</f>
        <v>청덕혼복</v>
      </c>
      <c r="D510" s="178" t="str">
        <f>명단!E511&amp;명단!C511</f>
        <v>청덕40대</v>
      </c>
      <c r="E510" s="178" t="str">
        <f>명단!E511&amp;명단!D511</f>
        <v>청덕A</v>
      </c>
      <c r="F510" s="178" t="str">
        <f>명단!E511&amp;명단!G511</f>
        <v>청덕남100</v>
      </c>
      <c r="G510" s="178" t="str">
        <f>명단!E511&amp;명단!I511</f>
        <v>청덕여 90</v>
      </c>
    </row>
    <row r="511" spans="1:7" ht="17.25" customHeight="1" x14ac:dyDescent="0.3">
      <c r="A511" s="178" t="str">
        <f>명단!E512</f>
        <v>토월</v>
      </c>
      <c r="B511" s="178" t="str">
        <f>명단!B512&amp;명단!C512&amp;명단!D512</f>
        <v>혼복40대A</v>
      </c>
      <c r="C511" s="178" t="str">
        <f>명단!E512&amp;명단!B512</f>
        <v>토월혼복</v>
      </c>
      <c r="D511" s="178" t="str">
        <f>명단!E512&amp;명단!C512</f>
        <v>토월40대</v>
      </c>
      <c r="E511" s="178" t="str">
        <f>명단!E512&amp;명단!D512</f>
        <v>토월A</v>
      </c>
      <c r="F511" s="178" t="str">
        <f>명단!E512&amp;명단!G512</f>
        <v>토월남105</v>
      </c>
      <c r="G511" s="178" t="str">
        <f>명단!E512&amp;명단!I512</f>
        <v>토월여 85</v>
      </c>
    </row>
    <row r="512" spans="1:7" ht="17.25" customHeight="1" x14ac:dyDescent="0.3">
      <c r="A512" s="178" t="str">
        <f>명단!E513</f>
        <v>72쥐띠</v>
      </c>
      <c r="B512" s="178" t="str">
        <f>명단!B513&amp;명단!C513&amp;명단!D513</f>
        <v>혼복40대B</v>
      </c>
      <c r="C512" s="178" t="str">
        <f>명단!E513&amp;명단!B513</f>
        <v>72쥐띠혼복</v>
      </c>
      <c r="D512" s="178" t="str">
        <f>명단!E513&amp;명단!C513</f>
        <v>72쥐띠40대</v>
      </c>
      <c r="E512" s="178" t="str">
        <f>명단!E513&amp;명단!D513</f>
        <v>72쥐띠B</v>
      </c>
      <c r="F512" s="178" t="str">
        <f>명단!E513&amp;명단!G513</f>
        <v>72쥐띠남100</v>
      </c>
      <c r="G512" s="178" t="str">
        <f>명단!E513&amp;명단!I513</f>
        <v>72쥐띠여 85</v>
      </c>
    </row>
    <row r="513" spans="1:7" ht="17.25" customHeight="1" x14ac:dyDescent="0.3">
      <c r="A513" s="178" t="str">
        <f>명단!E514</f>
        <v>레벨업</v>
      </c>
      <c r="B513" s="178" t="str">
        <f>명단!B514&amp;명단!C514&amp;명단!D514</f>
        <v>혼복40대B</v>
      </c>
      <c r="C513" s="178" t="str">
        <f>명단!E514&amp;명단!B514</f>
        <v>레벨업혼복</v>
      </c>
      <c r="D513" s="178" t="str">
        <f>명단!E514&amp;명단!C514</f>
        <v>레벨업40대</v>
      </c>
      <c r="E513" s="178" t="str">
        <f>명단!E514&amp;명단!D514</f>
        <v>레벨업B</v>
      </c>
      <c r="F513" s="178" t="str">
        <f>명단!E514&amp;명단!G514</f>
        <v>레벨업남100</v>
      </c>
      <c r="G513" s="178" t="str">
        <f>명단!E514&amp;명단!I514</f>
        <v>레벨업여 85</v>
      </c>
    </row>
    <row r="514" spans="1:7" ht="17.25" customHeight="1" x14ac:dyDescent="0.3">
      <c r="A514" s="178" t="str">
        <f>명단!E515</f>
        <v>레벨업</v>
      </c>
      <c r="B514" s="178" t="str">
        <f>명단!B515&amp;명단!C515&amp;명단!D515</f>
        <v>혼복40대B</v>
      </c>
      <c r="C514" s="178" t="str">
        <f>명단!E515&amp;명단!B515</f>
        <v>레벨업혼복</v>
      </c>
      <c r="D514" s="178" t="str">
        <f>명단!E515&amp;명단!C515</f>
        <v>레벨업40대</v>
      </c>
      <c r="E514" s="178" t="str">
        <f>명단!E515&amp;명단!D515</f>
        <v>레벨업B</v>
      </c>
      <c r="F514" s="178" t="str">
        <f>명단!E515&amp;명단!G515</f>
        <v>레벨업남105</v>
      </c>
      <c r="G514" s="178" t="str">
        <f>명단!E515&amp;명단!I515</f>
        <v>레벨업여 90</v>
      </c>
    </row>
    <row r="515" spans="1:7" ht="17.25" customHeight="1" x14ac:dyDescent="0.3">
      <c r="A515" s="178" t="str">
        <f>명단!E516</f>
        <v>레벨업</v>
      </c>
      <c r="B515" s="178" t="str">
        <f>명단!B516&amp;명단!C516&amp;명단!D516</f>
        <v>혼복40대B</v>
      </c>
      <c r="C515" s="178" t="str">
        <f>명단!E516&amp;명단!B516</f>
        <v>레벨업혼복</v>
      </c>
      <c r="D515" s="178" t="str">
        <f>명단!E516&amp;명단!C516</f>
        <v>레벨업40대</v>
      </c>
      <c r="E515" s="178" t="str">
        <f>명단!E516&amp;명단!D516</f>
        <v>레벨업B</v>
      </c>
      <c r="F515" s="178" t="str">
        <f>명단!E516&amp;명단!G516</f>
        <v>레벨업남100</v>
      </c>
      <c r="G515" s="178" t="str">
        <f>명단!E516&amp;명단!I516</f>
        <v>레벨업여 85</v>
      </c>
    </row>
    <row r="516" spans="1:7" ht="17.25" customHeight="1" x14ac:dyDescent="0.3">
      <c r="A516" s="178" t="str">
        <f>명단!E517</f>
        <v>배즐사</v>
      </c>
      <c r="B516" s="178" t="str">
        <f>명단!B517&amp;명단!C517&amp;명단!D517</f>
        <v>혼복40대B</v>
      </c>
      <c r="C516" s="178" t="str">
        <f>명단!E517&amp;명단!B517</f>
        <v>배즐사혼복</v>
      </c>
      <c r="D516" s="178" t="str">
        <f>명단!E517&amp;명단!C517</f>
        <v>배즐사40대</v>
      </c>
      <c r="E516" s="178" t="str">
        <f>명단!E517&amp;명단!D517</f>
        <v>배즐사B</v>
      </c>
      <c r="F516" s="178" t="str">
        <f>명단!E517&amp;명단!G517</f>
        <v>배즐사여 90</v>
      </c>
      <c r="G516" s="178" t="str">
        <f>명단!E517&amp;명단!I517</f>
        <v>배즐사남105</v>
      </c>
    </row>
    <row r="517" spans="1:7" ht="17.25" customHeight="1" x14ac:dyDescent="0.3">
      <c r="A517" s="178" t="str">
        <f>명단!E518</f>
        <v>배즐사</v>
      </c>
      <c r="B517" s="178" t="str">
        <f>명단!B518&amp;명단!C518&amp;명단!D518</f>
        <v>혼복40대B</v>
      </c>
      <c r="C517" s="178" t="str">
        <f>명단!E518&amp;명단!B518</f>
        <v>배즐사혼복</v>
      </c>
      <c r="D517" s="178" t="str">
        <f>명단!E518&amp;명단!C518</f>
        <v>배즐사40대</v>
      </c>
      <c r="E517" s="178" t="str">
        <f>명단!E518&amp;명단!D518</f>
        <v>배즐사B</v>
      </c>
      <c r="F517" s="178" t="str">
        <f>명단!E518&amp;명단!G518</f>
        <v>배즐사남100</v>
      </c>
      <c r="G517" s="178" t="str">
        <f>명단!E518&amp;명단!I518</f>
        <v>배즐사남100</v>
      </c>
    </row>
    <row r="518" spans="1:7" ht="17.25" customHeight="1" x14ac:dyDescent="0.3">
      <c r="A518" s="178" t="str">
        <f>명단!E519</f>
        <v>배즐사</v>
      </c>
      <c r="B518" s="178" t="str">
        <f>명단!B519&amp;명단!C519&amp;명단!D519</f>
        <v>혼복40대B</v>
      </c>
      <c r="C518" s="178" t="str">
        <f>명단!E519&amp;명단!B519</f>
        <v>배즐사혼복</v>
      </c>
      <c r="D518" s="178" t="str">
        <f>명단!E519&amp;명단!C519</f>
        <v>배즐사40대</v>
      </c>
      <c r="E518" s="178" t="str">
        <f>명단!E519&amp;명단!D519</f>
        <v>배즐사B</v>
      </c>
      <c r="F518" s="178" t="str">
        <f>명단!E519&amp;명단!G519</f>
        <v>배즐사여 95</v>
      </c>
      <c r="G518" s="178" t="str">
        <f>명단!E519&amp;명단!I519</f>
        <v>배즐사여 95</v>
      </c>
    </row>
    <row r="519" spans="1:7" ht="17.25" customHeight="1" x14ac:dyDescent="0.3">
      <c r="A519" s="178" t="str">
        <f>명단!E520</f>
        <v>배즐사</v>
      </c>
      <c r="B519" s="178" t="str">
        <f>명단!B520&amp;명단!C520&amp;명단!D520</f>
        <v>혼복40대B</v>
      </c>
      <c r="C519" s="178" t="str">
        <f>명단!E520&amp;명단!B520</f>
        <v>배즐사혼복</v>
      </c>
      <c r="D519" s="178" t="str">
        <f>명단!E520&amp;명단!C520</f>
        <v>배즐사40대</v>
      </c>
      <c r="E519" s="178" t="str">
        <f>명단!E520&amp;명단!D520</f>
        <v>배즐사B</v>
      </c>
      <c r="F519" s="178" t="str">
        <f>명단!E520&amp;명단!G520</f>
        <v>배즐사남105</v>
      </c>
      <c r="G519" s="178" t="str">
        <f>명단!E520&amp;명단!I520</f>
        <v>배즐사남105</v>
      </c>
    </row>
    <row r="520" spans="1:7" ht="17.25" customHeight="1" x14ac:dyDescent="0.3">
      <c r="A520" s="178" t="str">
        <f>명단!E521</f>
        <v>용인ACE</v>
      </c>
      <c r="B520" s="178" t="str">
        <f>명단!B521&amp;명단!C521&amp;명단!D521</f>
        <v>혼복40대B</v>
      </c>
      <c r="C520" s="178" t="str">
        <f>명단!E521&amp;명단!B521</f>
        <v>용인ACE혼복</v>
      </c>
      <c r="D520" s="178" t="str">
        <f>명단!E521&amp;명단!C521</f>
        <v>용인ACE40대</v>
      </c>
      <c r="E520" s="178" t="str">
        <f>명단!E521&amp;명단!D521</f>
        <v>용인ACEB</v>
      </c>
      <c r="F520" s="178" t="str">
        <f>명단!E521&amp;명단!G521</f>
        <v>용인ACE남100</v>
      </c>
      <c r="G520" s="178" t="str">
        <f>명단!E521&amp;명단!I521</f>
        <v>용인ACE여 90</v>
      </c>
    </row>
    <row r="521" spans="1:7" ht="17.25" customHeight="1" x14ac:dyDescent="0.3">
      <c r="A521" s="178" t="str">
        <f>명단!E522</f>
        <v>행복한</v>
      </c>
      <c r="B521" s="178" t="str">
        <f>명단!B522&amp;명단!C522&amp;명단!D522</f>
        <v>혼복40대B</v>
      </c>
      <c r="C521" s="178" t="str">
        <f>명단!E522&amp;명단!B522</f>
        <v>행복한혼복</v>
      </c>
      <c r="D521" s="178" t="str">
        <f>명단!E522&amp;명단!C522</f>
        <v>행복한40대</v>
      </c>
      <c r="E521" s="178" t="str">
        <f>명단!E522&amp;명단!D522</f>
        <v>행복한B</v>
      </c>
      <c r="F521" s="178" t="str">
        <f>명단!E522&amp;명단!G522</f>
        <v>행복한남100</v>
      </c>
      <c r="G521" s="178" t="str">
        <f>명단!E522&amp;명단!I522</f>
        <v>행복한여 95</v>
      </c>
    </row>
    <row r="522" spans="1:7" ht="17.25" customHeight="1" x14ac:dyDescent="0.3">
      <c r="A522" s="178" t="str">
        <f>명단!E523</f>
        <v>구오</v>
      </c>
      <c r="B522" s="178" t="str">
        <f>명단!B523&amp;명단!C523&amp;명단!D523</f>
        <v>혼복40대C</v>
      </c>
      <c r="C522" s="178" t="str">
        <f>명단!E523&amp;명단!B523</f>
        <v>구오혼복</v>
      </c>
      <c r="D522" s="178" t="str">
        <f>명단!E523&amp;명단!C523</f>
        <v>구오40대</v>
      </c>
      <c r="E522" s="178" t="str">
        <f>명단!E523&amp;명단!D523</f>
        <v>구오C</v>
      </c>
      <c r="F522" s="178" t="str">
        <f>명단!E523&amp;명단!G523</f>
        <v>구오남100</v>
      </c>
      <c r="G522" s="178" t="str">
        <f>명단!E523&amp;명단!I523</f>
        <v>구오여 95</v>
      </c>
    </row>
    <row r="523" spans="1:7" ht="17.25" customHeight="1" x14ac:dyDescent="0.3">
      <c r="A523" s="178" t="str">
        <f>명단!E524</f>
        <v>나래울</v>
      </c>
      <c r="B523" s="178" t="str">
        <f>명단!B524&amp;명단!C524&amp;명단!D524</f>
        <v>혼복40대C</v>
      </c>
      <c r="C523" s="178" t="str">
        <f>명단!E524&amp;명단!B524</f>
        <v>나래울혼복</v>
      </c>
      <c r="D523" s="178" t="str">
        <f>명단!E524&amp;명단!C524</f>
        <v>나래울40대</v>
      </c>
      <c r="E523" s="178" t="str">
        <f>명단!E524&amp;명단!D524</f>
        <v>나래울C</v>
      </c>
      <c r="F523" s="178" t="str">
        <f>명단!E524&amp;명단!G524</f>
        <v>나래울남100</v>
      </c>
      <c r="G523" s="178" t="str">
        <f>명단!E524&amp;명단!I524</f>
        <v>나래울여 90</v>
      </c>
    </row>
    <row r="524" spans="1:7" ht="17.25" customHeight="1" x14ac:dyDescent="0.3">
      <c r="A524" s="178" t="str">
        <f>명단!E525</f>
        <v>나래울</v>
      </c>
      <c r="B524" s="178" t="str">
        <f>명단!B525&amp;명단!C525&amp;명단!D525</f>
        <v>혼복40대C</v>
      </c>
      <c r="C524" s="178" t="str">
        <f>명단!E525&amp;명단!B525</f>
        <v>나래울혼복</v>
      </c>
      <c r="D524" s="178" t="str">
        <f>명단!E525&amp;명단!C525</f>
        <v>나래울40대</v>
      </c>
      <c r="E524" s="178" t="str">
        <f>명단!E525&amp;명단!D525</f>
        <v>나래울C</v>
      </c>
      <c r="F524" s="178" t="str">
        <f>명단!E525&amp;명단!G525</f>
        <v>나래울남 95</v>
      </c>
      <c r="G524" s="178" t="str">
        <f>명단!E525&amp;명단!I525</f>
        <v>나래울여 85</v>
      </c>
    </row>
    <row r="525" spans="1:7" ht="17.25" customHeight="1" x14ac:dyDescent="0.3">
      <c r="A525" s="178" t="str">
        <f>명단!E526</f>
        <v>디아애</v>
      </c>
      <c r="B525" s="178" t="str">
        <f>명단!B526&amp;명단!C526&amp;명단!D526</f>
        <v>혼복40대C</v>
      </c>
      <c r="C525" s="178" t="str">
        <f>명단!E526&amp;명단!B526</f>
        <v>디아애혼복</v>
      </c>
      <c r="D525" s="178" t="str">
        <f>명단!E526&amp;명단!C526</f>
        <v>디아애40대</v>
      </c>
      <c r="E525" s="178" t="str">
        <f>명단!E526&amp;명단!D526</f>
        <v>디아애C</v>
      </c>
      <c r="F525" s="178" t="str">
        <f>명단!E526&amp;명단!G526</f>
        <v>디아애남 95</v>
      </c>
      <c r="G525" s="178" t="str">
        <f>명단!E526&amp;명단!I526</f>
        <v>디아애여100</v>
      </c>
    </row>
    <row r="526" spans="1:7" ht="17.25" customHeight="1" x14ac:dyDescent="0.3">
      <c r="A526" s="178" t="str">
        <f>명단!E527</f>
        <v>레벨업</v>
      </c>
      <c r="B526" s="178" t="str">
        <f>명단!B527&amp;명단!C527&amp;명단!D527</f>
        <v>혼복40대C</v>
      </c>
      <c r="C526" s="178" t="str">
        <f>명단!E527&amp;명단!B527</f>
        <v>레벨업혼복</v>
      </c>
      <c r="D526" s="178" t="str">
        <f>명단!E527&amp;명단!C527</f>
        <v>레벨업40대</v>
      </c>
      <c r="E526" s="178" t="str">
        <f>명단!E527&amp;명단!D527</f>
        <v>레벨업C</v>
      </c>
      <c r="F526" s="178" t="str">
        <f>명단!E527&amp;명단!G527</f>
        <v>레벨업남105</v>
      </c>
      <c r="G526" s="178" t="str">
        <f>명단!E527&amp;명단!I527</f>
        <v>레벨업여 90</v>
      </c>
    </row>
    <row r="527" spans="1:7" ht="17.25" customHeight="1" x14ac:dyDescent="0.3">
      <c r="A527" s="178" t="str">
        <f>명단!E528</f>
        <v>레벨업</v>
      </c>
      <c r="B527" s="178" t="str">
        <f>명단!B528&amp;명단!C528&amp;명단!D528</f>
        <v>혼복40대C</v>
      </c>
      <c r="C527" s="178" t="str">
        <f>명단!E528&amp;명단!B528</f>
        <v>레벨업혼복</v>
      </c>
      <c r="D527" s="178" t="str">
        <f>명단!E528&amp;명단!C528</f>
        <v>레벨업40대</v>
      </c>
      <c r="E527" s="178" t="str">
        <f>명단!E528&amp;명단!D528</f>
        <v>레벨업C</v>
      </c>
      <c r="F527" s="178" t="str">
        <f>명단!E528&amp;명단!G528</f>
        <v>레벨업남 95</v>
      </c>
      <c r="G527" s="178" t="str">
        <f>명단!E528&amp;명단!I528</f>
        <v>레벨업여 95</v>
      </c>
    </row>
    <row r="528" spans="1:7" ht="17.25" customHeight="1" x14ac:dyDescent="0.3">
      <c r="A528" s="178" t="str">
        <f>명단!E529</f>
        <v>배즐사</v>
      </c>
      <c r="B528" s="178" t="str">
        <f>명단!B529&amp;명단!C529&amp;명단!D529</f>
        <v>혼복40대C</v>
      </c>
      <c r="C528" s="178" t="str">
        <f>명단!E529&amp;명단!B529</f>
        <v>배즐사혼복</v>
      </c>
      <c r="D528" s="178" t="str">
        <f>명단!E529&amp;명단!C529</f>
        <v>배즐사40대</v>
      </c>
      <c r="E528" s="178" t="str">
        <f>명단!E529&amp;명단!D529</f>
        <v>배즐사C</v>
      </c>
      <c r="F528" s="178" t="str">
        <f>명단!E529&amp;명단!G529</f>
        <v>배즐사여 90</v>
      </c>
      <c r="G528" s="178" t="str">
        <f>명단!E529&amp;명단!I529</f>
        <v>배즐사남 95</v>
      </c>
    </row>
    <row r="529" spans="1:7" ht="17.25" customHeight="1" x14ac:dyDescent="0.3">
      <c r="A529" s="178" t="str">
        <f>명단!E530</f>
        <v>배즐사</v>
      </c>
      <c r="B529" s="178" t="str">
        <f>명단!B530&amp;명단!C530&amp;명단!D530</f>
        <v>혼복40대C</v>
      </c>
      <c r="C529" s="178" t="str">
        <f>명단!E530&amp;명단!B530</f>
        <v>배즐사혼복</v>
      </c>
      <c r="D529" s="178" t="str">
        <f>명단!E530&amp;명단!C530</f>
        <v>배즐사40대</v>
      </c>
      <c r="E529" s="178" t="str">
        <f>명단!E530&amp;명단!D530</f>
        <v>배즐사C</v>
      </c>
      <c r="F529" s="178" t="str">
        <f>명단!E530&amp;명단!G530</f>
        <v>배즐사남110</v>
      </c>
      <c r="G529" s="178" t="str">
        <f>명단!E530&amp;명단!I530</f>
        <v>배즐사남105</v>
      </c>
    </row>
    <row r="530" spans="1:7" ht="17.25" customHeight="1" x14ac:dyDescent="0.3">
      <c r="A530" s="178" t="str">
        <f>명단!E531</f>
        <v>배즐사</v>
      </c>
      <c r="B530" s="178" t="str">
        <f>명단!B531&amp;명단!C531&amp;명단!D531</f>
        <v>혼복40대C</v>
      </c>
      <c r="C530" s="178" t="str">
        <f>명단!E531&amp;명단!B531</f>
        <v>배즐사혼복</v>
      </c>
      <c r="D530" s="178" t="str">
        <f>명단!E531&amp;명단!C531</f>
        <v>배즐사40대</v>
      </c>
      <c r="E530" s="178" t="str">
        <f>명단!E531&amp;명단!D531</f>
        <v>배즐사C</v>
      </c>
      <c r="F530" s="178" t="str">
        <f>명단!E531&amp;명단!G531</f>
        <v>배즐사남105</v>
      </c>
      <c r="G530" s="178" t="str">
        <f>명단!E531&amp;명단!I531</f>
        <v>배즐사남 95</v>
      </c>
    </row>
    <row r="531" spans="1:7" ht="17.25" customHeight="1" x14ac:dyDescent="0.3">
      <c r="A531" s="178" t="str">
        <f>명단!E532</f>
        <v>배즐사</v>
      </c>
      <c r="B531" s="178" t="str">
        <f>명단!B532&amp;명단!C532&amp;명단!D532</f>
        <v>혼복40대C</v>
      </c>
      <c r="C531" s="178" t="str">
        <f>명단!E532&amp;명단!B532</f>
        <v>배즐사혼복</v>
      </c>
      <c r="D531" s="178" t="str">
        <f>명단!E532&amp;명단!C532</f>
        <v>배즐사40대</v>
      </c>
      <c r="E531" s="178" t="str">
        <f>명단!E532&amp;명단!D532</f>
        <v>배즐사C</v>
      </c>
      <c r="F531" s="178" t="str">
        <f>명단!E532&amp;명단!G532</f>
        <v>배즐사여 90</v>
      </c>
      <c r="G531" s="178" t="str">
        <f>명단!E532&amp;명단!I532</f>
        <v>배즐사여 95</v>
      </c>
    </row>
    <row r="532" spans="1:7" ht="17.25" customHeight="1" x14ac:dyDescent="0.3">
      <c r="A532" s="178" t="str">
        <f>명단!E533</f>
        <v>배즐사</v>
      </c>
      <c r="B532" s="178" t="str">
        <f>명단!B533&amp;명단!C533&amp;명단!D533</f>
        <v>혼복40대C</v>
      </c>
      <c r="C532" s="178" t="str">
        <f>명단!E533&amp;명단!B533</f>
        <v>배즐사혼복</v>
      </c>
      <c r="D532" s="178" t="str">
        <f>명단!E533&amp;명단!C533</f>
        <v>배즐사40대</v>
      </c>
      <c r="E532" s="178" t="str">
        <f>명단!E533&amp;명단!D533</f>
        <v>배즐사C</v>
      </c>
      <c r="F532" s="178" t="str">
        <f>명단!E533&amp;명단!G533</f>
        <v>배즐사남 95</v>
      </c>
      <c r="G532" s="178" t="str">
        <f>명단!E533&amp;명단!I533</f>
        <v>배즐사여 95</v>
      </c>
    </row>
    <row r="533" spans="1:7" ht="17.25" customHeight="1" x14ac:dyDescent="0.3">
      <c r="A533" s="178" t="str">
        <f>명단!E534</f>
        <v>스윗민턴</v>
      </c>
      <c r="B533" s="178" t="str">
        <f>명단!B534&amp;명단!C534&amp;명단!D534</f>
        <v>혼복40대C</v>
      </c>
      <c r="C533" s="178" t="str">
        <f>명단!E534&amp;명단!B534</f>
        <v>스윗민턴혼복</v>
      </c>
      <c r="D533" s="178" t="str">
        <f>명단!E534&amp;명단!C534</f>
        <v>스윗민턴40대</v>
      </c>
      <c r="E533" s="178" t="str">
        <f>명단!E534&amp;명단!D534</f>
        <v>스윗민턴C</v>
      </c>
      <c r="F533" s="178" t="str">
        <f>명단!E534&amp;명단!G534</f>
        <v>스윗민턴여100</v>
      </c>
      <c r="G533" s="178" t="str">
        <f>명단!E534&amp;명단!I534</f>
        <v>스윗민턴남 95</v>
      </c>
    </row>
    <row r="534" spans="1:7" ht="17.25" customHeight="1" x14ac:dyDescent="0.3">
      <c r="A534" s="178" t="str">
        <f>명단!E535</f>
        <v>중앙</v>
      </c>
      <c r="B534" s="178" t="str">
        <f>명단!B535&amp;명단!C535&amp;명단!D535</f>
        <v>혼복40대C</v>
      </c>
      <c r="C534" s="178" t="str">
        <f>명단!E535&amp;명단!B535</f>
        <v>중앙혼복</v>
      </c>
      <c r="D534" s="178" t="str">
        <f>명단!E535&amp;명단!C535</f>
        <v>중앙40대</v>
      </c>
      <c r="E534" s="178" t="str">
        <f>명단!E535&amp;명단!D535</f>
        <v>중앙C</v>
      </c>
      <c r="F534" s="178" t="str">
        <f>명단!E535&amp;명단!G535</f>
        <v>중앙남 95</v>
      </c>
      <c r="G534" s="178" t="str">
        <f>명단!E535&amp;명단!I535</f>
        <v>중앙여 95</v>
      </c>
    </row>
    <row r="535" spans="1:7" ht="17.25" customHeight="1" x14ac:dyDescent="0.3">
      <c r="A535" s="178" t="str">
        <f>명단!E536</f>
        <v>고우</v>
      </c>
      <c r="B535" s="178" t="str">
        <f>명단!B536&amp;명단!C536&amp;명단!D536</f>
        <v>혼복40대D</v>
      </c>
      <c r="C535" s="178" t="str">
        <f>명단!E536&amp;명단!B536</f>
        <v>고우혼복</v>
      </c>
      <c r="D535" s="178" t="str">
        <f>명단!E536&amp;명단!C536</f>
        <v>고우40대</v>
      </c>
      <c r="E535" s="178" t="str">
        <f>명단!E536&amp;명단!D536</f>
        <v>고우D</v>
      </c>
      <c r="F535" s="178" t="str">
        <f>명단!E536&amp;명단!G536</f>
        <v>고우남100</v>
      </c>
      <c r="G535" s="178" t="str">
        <f>명단!E536&amp;명단!I536</f>
        <v>고우여 90</v>
      </c>
    </row>
    <row r="536" spans="1:7" ht="17.25" customHeight="1" x14ac:dyDescent="0.3">
      <c r="A536" s="178" t="str">
        <f>명단!E537</f>
        <v>광스턴</v>
      </c>
      <c r="B536" s="178" t="str">
        <f>명단!B537&amp;명단!C537&amp;명단!D537</f>
        <v>혼복40대D</v>
      </c>
      <c r="C536" s="178" t="str">
        <f>명단!E537&amp;명단!B537</f>
        <v>광스턴혼복</v>
      </c>
      <c r="D536" s="178" t="str">
        <f>명단!E537&amp;명단!C537</f>
        <v>광스턴40대</v>
      </c>
      <c r="E536" s="178" t="str">
        <f>명단!E537&amp;명단!D537</f>
        <v>광스턴D</v>
      </c>
      <c r="F536" s="178" t="str">
        <f>명단!E537&amp;명단!G537</f>
        <v>광스턴남100</v>
      </c>
      <c r="G536" s="178" t="str">
        <f>명단!E537&amp;명단!I537</f>
        <v>광스턴여 90</v>
      </c>
    </row>
    <row r="537" spans="1:7" ht="17.25" customHeight="1" x14ac:dyDescent="0.3">
      <c r="A537" s="178" t="str">
        <f>명단!E538</f>
        <v>광주</v>
      </c>
      <c r="B537" s="178" t="str">
        <f>명단!B538&amp;명단!C538&amp;명단!D538</f>
        <v>혼복40대D</v>
      </c>
      <c r="C537" s="178" t="str">
        <f>명단!E538&amp;명단!B538</f>
        <v>광주혼복</v>
      </c>
      <c r="D537" s="178" t="str">
        <f>명단!E538&amp;명단!C538</f>
        <v>광주40대</v>
      </c>
      <c r="E537" s="178" t="str">
        <f>명단!E538&amp;명단!D538</f>
        <v>광주D</v>
      </c>
      <c r="F537" s="178" t="str">
        <f>명단!E538&amp;명단!G538</f>
        <v>광주남100</v>
      </c>
      <c r="G537" s="178" t="str">
        <f>명단!E538&amp;명단!I538</f>
        <v>광주여 95</v>
      </c>
    </row>
    <row r="538" spans="1:7" ht="17.25" customHeight="1" x14ac:dyDescent="0.3">
      <c r="A538" s="178" t="str">
        <f>명단!E539</f>
        <v>광주한마</v>
      </c>
      <c r="B538" s="178" t="str">
        <f>명단!B539&amp;명단!C539&amp;명단!D539</f>
        <v>혼복40대D</v>
      </c>
      <c r="C538" s="178" t="str">
        <f>명단!E539&amp;명단!B539</f>
        <v>광주한마혼복</v>
      </c>
      <c r="D538" s="178" t="str">
        <f>명단!E539&amp;명단!C539</f>
        <v>광주한마40대</v>
      </c>
      <c r="E538" s="178" t="str">
        <f>명단!E539&amp;명단!D539</f>
        <v>광주한마D</v>
      </c>
      <c r="F538" s="178" t="str">
        <f>명단!E539&amp;명단!G539</f>
        <v>광주한마남 95</v>
      </c>
      <c r="G538" s="178" t="str">
        <f>명단!E539&amp;명단!I539</f>
        <v>광주한마여 85</v>
      </c>
    </row>
    <row r="539" spans="1:7" ht="17.25" customHeight="1" x14ac:dyDescent="0.3">
      <c r="A539" s="178" t="str">
        <f>명단!E540</f>
        <v>늘푸른</v>
      </c>
      <c r="B539" s="178" t="str">
        <f>명단!B540&amp;명단!C540&amp;명단!D540</f>
        <v>혼복40대D</v>
      </c>
      <c r="C539" s="178" t="str">
        <f>명단!E540&amp;명단!B540</f>
        <v>늘푸른혼복</v>
      </c>
      <c r="D539" s="178" t="str">
        <f>명단!E540&amp;명단!C540</f>
        <v>늘푸른40대</v>
      </c>
      <c r="E539" s="178" t="str">
        <f>명단!E540&amp;명단!D540</f>
        <v>늘푸른D</v>
      </c>
      <c r="F539" s="178" t="str">
        <f>명단!E540&amp;명단!G540</f>
        <v>늘푸른남110</v>
      </c>
      <c r="G539" s="178" t="str">
        <f>명단!E540&amp;명단!I540</f>
        <v>늘푸른남 95</v>
      </c>
    </row>
    <row r="540" spans="1:7" ht="17.25" customHeight="1" x14ac:dyDescent="0.3">
      <c r="A540" s="178" t="str">
        <f>명단!E541</f>
        <v>늘푸른</v>
      </c>
      <c r="B540" s="178" t="str">
        <f>명단!B541&amp;명단!C541&amp;명단!D541</f>
        <v>혼복40대D</v>
      </c>
      <c r="C540" s="178" t="str">
        <f>명단!E541&amp;명단!B541</f>
        <v>늘푸른혼복</v>
      </c>
      <c r="D540" s="178" t="str">
        <f>명단!E541&amp;명단!C541</f>
        <v>늘푸른40대</v>
      </c>
      <c r="E540" s="178" t="str">
        <f>명단!E541&amp;명단!D541</f>
        <v>늘푸른D</v>
      </c>
      <c r="F540" s="178" t="str">
        <f>명단!E541&amp;명단!G541</f>
        <v>늘푸른남100</v>
      </c>
      <c r="G540" s="178" t="str">
        <f>명단!E541&amp;명단!I541</f>
        <v>늘푸른여 95</v>
      </c>
    </row>
    <row r="541" spans="1:7" ht="17.25" customHeight="1" x14ac:dyDescent="0.3">
      <c r="A541" s="178" t="str">
        <f>명단!E542</f>
        <v>동백</v>
      </c>
      <c r="B541" s="178" t="str">
        <f>명단!B542&amp;명단!C542&amp;명단!D542</f>
        <v>혼복40대D</v>
      </c>
      <c r="C541" s="178" t="str">
        <f>명단!E542&amp;명단!B542</f>
        <v>동백혼복</v>
      </c>
      <c r="D541" s="178" t="str">
        <f>명단!E542&amp;명단!C542</f>
        <v>동백40대</v>
      </c>
      <c r="E541" s="178" t="str">
        <f>명단!E542&amp;명단!D542</f>
        <v>동백D</v>
      </c>
      <c r="F541" s="178" t="str">
        <f>명단!E542&amp;명단!G542</f>
        <v>동백남 95</v>
      </c>
      <c r="G541" s="178" t="str">
        <f>명단!E542&amp;명단!I542</f>
        <v>동백여 90</v>
      </c>
    </row>
    <row r="542" spans="1:7" ht="17.25" customHeight="1" x14ac:dyDescent="0.3">
      <c r="A542" s="178" t="str">
        <f>명단!E543</f>
        <v>디아애</v>
      </c>
      <c r="B542" s="178" t="str">
        <f>명단!B543&amp;명단!C543&amp;명단!D543</f>
        <v>혼복40대D</v>
      </c>
      <c r="C542" s="178" t="str">
        <f>명단!E543&amp;명단!B543</f>
        <v>디아애혼복</v>
      </c>
      <c r="D542" s="178" t="str">
        <f>명단!E543&amp;명단!C543</f>
        <v>디아애40대</v>
      </c>
      <c r="E542" s="178" t="str">
        <f>명단!E543&amp;명단!D543</f>
        <v>디아애D</v>
      </c>
      <c r="F542" s="178" t="str">
        <f>명단!E543&amp;명단!G543</f>
        <v>디아애남100</v>
      </c>
      <c r="G542" s="178" t="str">
        <f>명단!E543&amp;명단!I543</f>
        <v>디아애여 90</v>
      </c>
    </row>
    <row r="543" spans="1:7" ht="17.25" customHeight="1" x14ac:dyDescent="0.3">
      <c r="A543" s="178" t="str">
        <f>명단!E544</f>
        <v>디아애</v>
      </c>
      <c r="B543" s="178" t="str">
        <f>명단!B544&amp;명단!C544&amp;명단!D544</f>
        <v>혼복40대D</v>
      </c>
      <c r="C543" s="178" t="str">
        <f>명단!E544&amp;명단!B544</f>
        <v>디아애혼복</v>
      </c>
      <c r="D543" s="178" t="str">
        <f>명단!E544&amp;명단!C544</f>
        <v>디아애40대</v>
      </c>
      <c r="E543" s="178" t="str">
        <f>명단!E544&amp;명단!D544</f>
        <v>디아애D</v>
      </c>
      <c r="F543" s="178" t="str">
        <f>명단!E544&amp;명단!G544</f>
        <v>디아애남100</v>
      </c>
      <c r="G543" s="178" t="str">
        <f>명단!E544&amp;명단!I544</f>
        <v>디아애여 85</v>
      </c>
    </row>
    <row r="544" spans="1:7" ht="17.25" customHeight="1" x14ac:dyDescent="0.3">
      <c r="A544" s="178" t="str">
        <f>명단!E545</f>
        <v>모현</v>
      </c>
      <c r="B544" s="178" t="str">
        <f>명단!B545&amp;명단!C545&amp;명단!D545</f>
        <v>혼복40대D</v>
      </c>
      <c r="C544" s="178" t="str">
        <f>명단!E545&amp;명단!B545</f>
        <v>모현혼복</v>
      </c>
      <c r="D544" s="178" t="str">
        <f>명단!E545&amp;명단!C545</f>
        <v>모현40대</v>
      </c>
      <c r="E544" s="178" t="str">
        <f>명단!E545&amp;명단!D545</f>
        <v>모현D</v>
      </c>
      <c r="F544" s="178" t="str">
        <f>명단!E545&amp;명단!G545</f>
        <v>모현남100</v>
      </c>
      <c r="G544" s="178" t="str">
        <f>명단!E545&amp;명단!I545</f>
        <v>모현여 95</v>
      </c>
    </row>
    <row r="545" spans="1:7" ht="17.25" customHeight="1" x14ac:dyDescent="0.3">
      <c r="A545" s="178" t="str">
        <f>명단!E546</f>
        <v>배즐사</v>
      </c>
      <c r="B545" s="178" t="str">
        <f>명단!B546&amp;명단!C546&amp;명단!D546</f>
        <v>혼복40대D</v>
      </c>
      <c r="C545" s="178" t="str">
        <f>명단!E546&amp;명단!B546</f>
        <v>배즐사혼복</v>
      </c>
      <c r="D545" s="178" t="str">
        <f>명단!E546&amp;명단!C546</f>
        <v>배즐사40대</v>
      </c>
      <c r="E545" s="178" t="str">
        <f>명단!E546&amp;명단!D546</f>
        <v>배즐사D</v>
      </c>
      <c r="F545" s="178" t="str">
        <f>명단!E546&amp;명단!G546</f>
        <v>배즐사여 90</v>
      </c>
      <c r="G545" s="178" t="str">
        <f>명단!E546&amp;명단!I546</f>
        <v>배즐사남105</v>
      </c>
    </row>
    <row r="546" spans="1:7" ht="17.25" customHeight="1" x14ac:dyDescent="0.3">
      <c r="A546" s="178" t="str">
        <f>명단!E547</f>
        <v>배즐사</v>
      </c>
      <c r="B546" s="178" t="str">
        <f>명단!B547&amp;명단!C547&amp;명단!D547</f>
        <v>혼복40대D</v>
      </c>
      <c r="C546" s="178" t="str">
        <f>명단!E547&amp;명단!B547</f>
        <v>배즐사혼복</v>
      </c>
      <c r="D546" s="178" t="str">
        <f>명단!E547&amp;명단!C547</f>
        <v>배즐사40대</v>
      </c>
      <c r="E546" s="178" t="str">
        <f>명단!E547&amp;명단!D547</f>
        <v>배즐사D</v>
      </c>
      <c r="F546" s="178" t="str">
        <f>명단!E547&amp;명단!G547</f>
        <v>배즐사남100</v>
      </c>
      <c r="G546" s="178" t="str">
        <f>명단!E547&amp;명단!I547</f>
        <v>배즐사여 85</v>
      </c>
    </row>
    <row r="547" spans="1:7" ht="17.25" customHeight="1" x14ac:dyDescent="0.3">
      <c r="A547" s="178" t="str">
        <f>명단!E548</f>
        <v>배즐사</v>
      </c>
      <c r="B547" s="178" t="str">
        <f>명단!B548&amp;명단!C548&amp;명단!D548</f>
        <v>혼복40대D</v>
      </c>
      <c r="C547" s="178" t="str">
        <f>명단!E548&amp;명단!B548</f>
        <v>배즐사혼복</v>
      </c>
      <c r="D547" s="178" t="str">
        <f>명단!E548&amp;명단!C548</f>
        <v>배즐사40대</v>
      </c>
      <c r="E547" s="178" t="str">
        <f>명단!E548&amp;명단!D548</f>
        <v>배즐사D</v>
      </c>
      <c r="F547" s="178" t="str">
        <f>명단!E548&amp;명단!G548</f>
        <v>배즐사남100</v>
      </c>
      <c r="G547" s="178" t="str">
        <f>명단!E548&amp;명단!I548</f>
        <v>배즐사남105</v>
      </c>
    </row>
    <row r="548" spans="1:7" ht="17.25" customHeight="1" x14ac:dyDescent="0.3">
      <c r="A548" s="178" t="str">
        <f>명단!E549</f>
        <v>배즐사</v>
      </c>
      <c r="B548" s="178" t="str">
        <f>명단!B549&amp;명단!C549&amp;명단!D549</f>
        <v>혼복40대D</v>
      </c>
      <c r="C548" s="178" t="str">
        <f>명단!E549&amp;명단!B549</f>
        <v>배즐사혼복</v>
      </c>
      <c r="D548" s="178" t="str">
        <f>명단!E549&amp;명단!C549</f>
        <v>배즐사40대</v>
      </c>
      <c r="E548" s="178" t="str">
        <f>명단!E549&amp;명단!D549</f>
        <v>배즐사D</v>
      </c>
      <c r="F548" s="178" t="str">
        <f>명단!E549&amp;명단!G549</f>
        <v>배즐사남100</v>
      </c>
      <c r="G548" s="178" t="str">
        <f>명단!E549&amp;명단!I549</f>
        <v>배즐사여 95</v>
      </c>
    </row>
    <row r="549" spans="1:7" ht="17.25" customHeight="1" x14ac:dyDescent="0.3">
      <c r="A549" s="178" t="str">
        <f>명단!E550</f>
        <v>배즐사</v>
      </c>
      <c r="B549" s="178" t="str">
        <f>명단!B550&amp;명단!C550&amp;명단!D550</f>
        <v>혼복40대D</v>
      </c>
      <c r="C549" s="178" t="str">
        <f>명단!E550&amp;명단!B550</f>
        <v>배즐사혼복</v>
      </c>
      <c r="D549" s="178" t="str">
        <f>명단!E550&amp;명단!C550</f>
        <v>배즐사40대</v>
      </c>
      <c r="E549" s="178" t="str">
        <f>명단!E550&amp;명단!D550</f>
        <v>배즐사D</v>
      </c>
      <c r="F549" s="178" t="str">
        <f>명단!E550&amp;명단!G550</f>
        <v>배즐사남105</v>
      </c>
      <c r="G549" s="178" t="str">
        <f>명단!E550&amp;명단!I550</f>
        <v>배즐사여 90</v>
      </c>
    </row>
    <row r="550" spans="1:7" ht="17.25" customHeight="1" x14ac:dyDescent="0.3">
      <c r="A550" s="178" t="str">
        <f>명단!E551</f>
        <v>배즐사</v>
      </c>
      <c r="B550" s="178" t="str">
        <f>명단!B551&amp;명단!C551&amp;명단!D551</f>
        <v>혼복40대D</v>
      </c>
      <c r="C550" s="178" t="str">
        <f>명단!E551&amp;명단!B551</f>
        <v>배즐사혼복</v>
      </c>
      <c r="D550" s="178" t="str">
        <f>명단!E551&amp;명단!C551</f>
        <v>배즐사40대</v>
      </c>
      <c r="E550" s="178" t="str">
        <f>명단!E551&amp;명단!D551</f>
        <v>배즐사D</v>
      </c>
      <c r="F550" s="178" t="str">
        <f>명단!E551&amp;명단!G551</f>
        <v>배즐사남 95</v>
      </c>
      <c r="G550" s="178" t="str">
        <f>명단!E551&amp;명단!I551</f>
        <v>배즐사여 90</v>
      </c>
    </row>
    <row r="551" spans="1:7" ht="17.25" customHeight="1" x14ac:dyDescent="0.3">
      <c r="A551" s="178" t="str">
        <f>명단!E552</f>
        <v>배즐사</v>
      </c>
      <c r="B551" s="178" t="str">
        <f>명단!B552&amp;명단!C552&amp;명단!D552</f>
        <v>혼복40대D</v>
      </c>
      <c r="C551" s="178" t="str">
        <f>명단!E552&amp;명단!B552</f>
        <v>배즐사혼복</v>
      </c>
      <c r="D551" s="178" t="str">
        <f>명단!E552&amp;명단!C552</f>
        <v>배즐사40대</v>
      </c>
      <c r="E551" s="178" t="str">
        <f>명단!E552&amp;명단!D552</f>
        <v>배즐사D</v>
      </c>
      <c r="F551" s="178" t="str">
        <f>명단!E552&amp;명단!G552</f>
        <v>배즐사남 95</v>
      </c>
      <c r="G551" s="178" t="str">
        <f>명단!E552&amp;명단!I552</f>
        <v>배즐사여 90</v>
      </c>
    </row>
    <row r="552" spans="1:7" ht="17.25" customHeight="1" x14ac:dyDescent="0.3">
      <c r="A552" s="178" t="str">
        <f>명단!E553</f>
        <v>배즐사</v>
      </c>
      <c r="B552" s="178" t="str">
        <f>명단!B553&amp;명단!C553&amp;명단!D553</f>
        <v>혼복40대D</v>
      </c>
      <c r="C552" s="178" t="str">
        <f>명단!E553&amp;명단!B553</f>
        <v>배즐사혼복</v>
      </c>
      <c r="D552" s="178" t="str">
        <f>명단!E553&amp;명단!C553</f>
        <v>배즐사40대</v>
      </c>
      <c r="E552" s="178" t="str">
        <f>명단!E553&amp;명단!D553</f>
        <v>배즐사D</v>
      </c>
      <c r="F552" s="178" t="str">
        <f>명단!E553&amp;명단!G553</f>
        <v>배즐사여 90</v>
      </c>
      <c r="G552" s="178" t="str">
        <f>명단!E553&amp;명단!I553</f>
        <v>배즐사남105</v>
      </c>
    </row>
    <row r="553" spans="1:7" ht="17.25" customHeight="1" x14ac:dyDescent="0.3">
      <c r="A553" s="178" t="str">
        <f>명단!E554</f>
        <v>배친소</v>
      </c>
      <c r="B553" s="178" t="str">
        <f>명단!B554&amp;명단!C554&amp;명단!D554</f>
        <v>혼복40대D</v>
      </c>
      <c r="C553" s="178" t="str">
        <f>명단!E554&amp;명단!B554</f>
        <v>배친소혼복</v>
      </c>
      <c r="D553" s="178" t="str">
        <f>명단!E554&amp;명단!C554</f>
        <v>배친소40대</v>
      </c>
      <c r="E553" s="178" t="str">
        <f>명단!E554&amp;명단!D554</f>
        <v>배친소D</v>
      </c>
      <c r="F553" s="178" t="str">
        <f>명단!E554&amp;명단!G554</f>
        <v>배친소남 95</v>
      </c>
      <c r="G553" s="178" t="str">
        <f>명단!E554&amp;명단!I554</f>
        <v>배친소여 95</v>
      </c>
    </row>
    <row r="554" spans="1:7" ht="17.25" customHeight="1" x14ac:dyDescent="0.3">
      <c r="A554" s="178" t="str">
        <f>명단!E555</f>
        <v>상현</v>
      </c>
      <c r="B554" s="178" t="str">
        <f>명단!B555&amp;명단!C555&amp;명단!D555</f>
        <v>혼복40대D</v>
      </c>
      <c r="C554" s="178" t="str">
        <f>명단!E555&amp;명단!B555</f>
        <v>상현혼복</v>
      </c>
      <c r="D554" s="178" t="str">
        <f>명단!E555&amp;명단!C555</f>
        <v>상현40대</v>
      </c>
      <c r="E554" s="178" t="str">
        <f>명단!E555&amp;명단!D555</f>
        <v>상현D</v>
      </c>
      <c r="F554" s="178" t="str">
        <f>명단!E555&amp;명단!G555</f>
        <v>상현남105</v>
      </c>
      <c r="G554" s="178" t="str">
        <f>명단!E555&amp;명단!I555</f>
        <v>상현여 95</v>
      </c>
    </row>
    <row r="555" spans="1:7" ht="17.25" customHeight="1" x14ac:dyDescent="0.3">
      <c r="A555" s="178" t="str">
        <f>명단!E556</f>
        <v>석성</v>
      </c>
      <c r="B555" s="178" t="str">
        <f>명단!B556&amp;명단!C556&amp;명단!D556</f>
        <v>혼복40대D</v>
      </c>
      <c r="C555" s="178" t="str">
        <f>명단!E556&amp;명단!B556</f>
        <v>석성혼복</v>
      </c>
      <c r="D555" s="178" t="str">
        <f>명단!E556&amp;명단!C556</f>
        <v>석성40대</v>
      </c>
      <c r="E555" s="178" t="str">
        <f>명단!E556&amp;명단!D556</f>
        <v>석성D</v>
      </c>
      <c r="F555" s="178" t="str">
        <f>명단!E556&amp;명단!G556</f>
        <v>석성남100</v>
      </c>
      <c r="G555" s="178" t="str">
        <f>명단!E556&amp;명단!I556</f>
        <v>석성여 85</v>
      </c>
    </row>
    <row r="556" spans="1:7" ht="17.25" customHeight="1" x14ac:dyDescent="0.3">
      <c r="A556" s="178" t="str">
        <f>명단!E557</f>
        <v>성남대진</v>
      </c>
      <c r="B556" s="178" t="str">
        <f>명단!B557&amp;명단!C557&amp;명단!D557</f>
        <v>혼복40대D</v>
      </c>
      <c r="C556" s="178" t="str">
        <f>명단!E557&amp;명단!B557</f>
        <v>성남대진혼복</v>
      </c>
      <c r="D556" s="178" t="str">
        <f>명단!E557&amp;명단!C557</f>
        <v>성남대진40대</v>
      </c>
      <c r="E556" s="178" t="str">
        <f>명단!E557&amp;명단!D557</f>
        <v>성남대진D</v>
      </c>
      <c r="F556" s="178" t="str">
        <f>명단!E557&amp;명단!G557</f>
        <v>성남대진남100</v>
      </c>
      <c r="G556" s="178" t="str">
        <f>명단!E557&amp;명단!I557</f>
        <v>성남대진여 95</v>
      </c>
    </row>
    <row r="557" spans="1:7" ht="17.25" customHeight="1" x14ac:dyDescent="0.3">
      <c r="A557" s="178" t="str">
        <f>명단!E558</f>
        <v>스윗민턴</v>
      </c>
      <c r="B557" s="178" t="str">
        <f>명단!B558&amp;명단!C558&amp;명단!D558</f>
        <v>혼복40대D</v>
      </c>
      <c r="C557" s="178" t="str">
        <f>명단!E558&amp;명단!B558</f>
        <v>스윗민턴혼복</v>
      </c>
      <c r="D557" s="178" t="str">
        <f>명단!E558&amp;명단!C558</f>
        <v>스윗민턴40대</v>
      </c>
      <c r="E557" s="178" t="str">
        <f>명단!E558&amp;명단!D558</f>
        <v>스윗민턴D</v>
      </c>
      <c r="F557" s="178" t="str">
        <f>명단!E558&amp;명단!G558</f>
        <v>스윗민턴여 90</v>
      </c>
      <c r="G557" s="178" t="str">
        <f>명단!E558&amp;명단!I558</f>
        <v>스윗민턴남 95</v>
      </c>
    </row>
    <row r="558" spans="1:7" ht="17.25" customHeight="1" x14ac:dyDescent="0.3">
      <c r="A558" s="178" t="str">
        <f>명단!E559</f>
        <v>신동백</v>
      </c>
      <c r="B558" s="178" t="str">
        <f>명단!B559&amp;명단!C559&amp;명단!D559</f>
        <v>혼복40대D</v>
      </c>
      <c r="C558" s="178" t="str">
        <f>명단!E559&amp;명단!B559</f>
        <v>신동백혼복</v>
      </c>
      <c r="D558" s="178" t="str">
        <f>명단!E559&amp;명단!C559</f>
        <v>신동백40대</v>
      </c>
      <c r="E558" s="178" t="str">
        <f>명단!E559&amp;명단!D559</f>
        <v>신동백D</v>
      </c>
      <c r="F558" s="178" t="str">
        <f>명단!E559&amp;명단!G559</f>
        <v>신동백남 95</v>
      </c>
      <c r="G558" s="178" t="str">
        <f>명단!E559&amp;명단!I559</f>
        <v>신동백여 85</v>
      </c>
    </row>
    <row r="559" spans="1:7" ht="17.25" customHeight="1" x14ac:dyDescent="0.3">
      <c r="A559" s="178" t="str">
        <f>명단!E560</f>
        <v>신동백</v>
      </c>
      <c r="B559" s="178" t="str">
        <f>명단!B560&amp;명단!C560&amp;명단!D560</f>
        <v>혼복40대D</v>
      </c>
      <c r="C559" s="178" t="str">
        <f>명단!E560&amp;명단!B560</f>
        <v>신동백혼복</v>
      </c>
      <c r="D559" s="178" t="str">
        <f>명단!E560&amp;명단!C560</f>
        <v>신동백40대</v>
      </c>
      <c r="E559" s="178" t="str">
        <f>명단!E560&amp;명단!D560</f>
        <v>신동백D</v>
      </c>
      <c r="F559" s="178" t="str">
        <f>명단!E560&amp;명단!G560</f>
        <v>신동백남 95</v>
      </c>
      <c r="G559" s="178" t="str">
        <f>명단!E560&amp;명단!I560</f>
        <v>신동백여 85</v>
      </c>
    </row>
    <row r="560" spans="1:7" ht="17.25" customHeight="1" x14ac:dyDescent="0.3">
      <c r="A560" s="178" t="str">
        <f>명단!E561</f>
        <v>오산센터</v>
      </c>
      <c r="B560" s="178" t="str">
        <f>명단!B561&amp;명단!C561&amp;명단!D561</f>
        <v>혼복40대D</v>
      </c>
      <c r="C560" s="178" t="str">
        <f>명단!E561&amp;명단!B561</f>
        <v>오산센터혼복</v>
      </c>
      <c r="D560" s="178" t="str">
        <f>명단!E561&amp;명단!C561</f>
        <v>오산센터40대</v>
      </c>
      <c r="E560" s="178" t="str">
        <f>명단!E561&amp;명단!D561</f>
        <v>오산센터D</v>
      </c>
      <c r="F560" s="178" t="str">
        <f>명단!E561&amp;명단!G561</f>
        <v>오산센터남105</v>
      </c>
      <c r="G560" s="178" t="str">
        <f>명단!E561&amp;명단!I561</f>
        <v>오산센터여 95</v>
      </c>
    </row>
    <row r="561" spans="1:7" ht="17.25" customHeight="1" x14ac:dyDescent="0.3">
      <c r="A561" s="178" t="str">
        <f>명단!E562</f>
        <v>용인</v>
      </c>
      <c r="B561" s="178" t="str">
        <f>명단!B562&amp;명단!C562&amp;명단!D562</f>
        <v>혼복40대D</v>
      </c>
      <c r="C561" s="178" t="str">
        <f>명단!E562&amp;명단!B562</f>
        <v>용인혼복</v>
      </c>
      <c r="D561" s="178" t="str">
        <f>명단!E562&amp;명단!C562</f>
        <v>용인40대</v>
      </c>
      <c r="E561" s="178" t="str">
        <f>명단!E562&amp;명단!D562</f>
        <v>용인D</v>
      </c>
      <c r="F561" s="178" t="str">
        <f>명단!E562&amp;명단!G562</f>
        <v>용인남100</v>
      </c>
      <c r="G561" s="178" t="str">
        <f>명단!E562&amp;명단!I562</f>
        <v>용인여100</v>
      </c>
    </row>
    <row r="562" spans="1:7" ht="17.25" customHeight="1" x14ac:dyDescent="0.3">
      <c r="A562" s="178" t="str">
        <f>명단!E563</f>
        <v>용인</v>
      </c>
      <c r="B562" s="178" t="str">
        <f>명단!B563&amp;명단!C563&amp;명단!D563</f>
        <v>혼복40대D</v>
      </c>
      <c r="C562" s="178" t="str">
        <f>명단!E563&amp;명단!B563</f>
        <v>용인혼복</v>
      </c>
      <c r="D562" s="178" t="str">
        <f>명단!E563&amp;명단!C563</f>
        <v>용인40대</v>
      </c>
      <c r="E562" s="178" t="str">
        <f>명단!E563&amp;명단!D563</f>
        <v>용인D</v>
      </c>
      <c r="F562" s="178" t="str">
        <f>명단!E563&amp;명단!G563</f>
        <v>용인남 95</v>
      </c>
      <c r="G562" s="178" t="str">
        <f>명단!E563&amp;명단!I563</f>
        <v>용인여 90</v>
      </c>
    </row>
    <row r="563" spans="1:7" ht="17.25" customHeight="1" x14ac:dyDescent="0.3">
      <c r="A563" s="178" t="str">
        <f>명단!E564</f>
        <v>이천클럽</v>
      </c>
      <c r="B563" s="178" t="str">
        <f>명단!B564&amp;명단!C564&amp;명단!D564</f>
        <v>혼복40대D</v>
      </c>
      <c r="C563" s="178" t="str">
        <f>명단!E564&amp;명단!B564</f>
        <v>이천클럽혼복</v>
      </c>
      <c r="D563" s="178" t="str">
        <f>명단!E564&amp;명단!C564</f>
        <v>이천클럽40대</v>
      </c>
      <c r="E563" s="178" t="str">
        <f>명단!E564&amp;명단!D564</f>
        <v>이천클럽D</v>
      </c>
      <c r="F563" s="178" t="str">
        <f>명단!E564&amp;명단!G564</f>
        <v>이천클럽여 95</v>
      </c>
      <c r="G563" s="178" t="str">
        <f>명단!E564&amp;명단!I564</f>
        <v>이천클럽남 95</v>
      </c>
    </row>
    <row r="564" spans="1:7" ht="17.25" customHeight="1" x14ac:dyDescent="0.3">
      <c r="A564" s="178" t="str">
        <f>명단!E565</f>
        <v>이천클럽</v>
      </c>
      <c r="B564" s="178" t="str">
        <f>명단!B565&amp;명단!C565&amp;명단!D565</f>
        <v>혼복40대D</v>
      </c>
      <c r="C564" s="178" t="str">
        <f>명단!E565&amp;명단!B565</f>
        <v>이천클럽혼복</v>
      </c>
      <c r="D564" s="178" t="str">
        <f>명단!E565&amp;명단!C565</f>
        <v>이천클럽40대</v>
      </c>
      <c r="E564" s="178" t="str">
        <f>명단!E565&amp;명단!D565</f>
        <v>이천클럽D</v>
      </c>
      <c r="F564" s="178" t="str">
        <f>명단!E565&amp;명단!G565</f>
        <v>이천클럽남100</v>
      </c>
      <c r="G564" s="178" t="str">
        <f>명단!E565&amp;명단!I565</f>
        <v>이천클럽여 90</v>
      </c>
    </row>
    <row r="565" spans="1:7" ht="17.25" customHeight="1" x14ac:dyDescent="0.3">
      <c r="A565" s="178" t="str">
        <f>명단!E566</f>
        <v>주장민턴</v>
      </c>
      <c r="B565" s="178" t="str">
        <f>명단!B566&amp;명단!C566&amp;명단!D566</f>
        <v>혼복40대D</v>
      </c>
      <c r="C565" s="178" t="str">
        <f>명단!E566&amp;명단!B566</f>
        <v>주장민턴혼복</v>
      </c>
      <c r="D565" s="178" t="str">
        <f>명단!E566&amp;명단!C566</f>
        <v>주장민턴40대</v>
      </c>
      <c r="E565" s="178" t="str">
        <f>명단!E566&amp;명단!D566</f>
        <v>주장민턴D</v>
      </c>
      <c r="F565" s="178" t="str">
        <f>명단!E566&amp;명단!G566</f>
        <v>주장민턴남100</v>
      </c>
      <c r="G565" s="178" t="str">
        <f>명단!E566&amp;명단!I566</f>
        <v>주장민턴여 90</v>
      </c>
    </row>
    <row r="566" spans="1:7" ht="17.25" customHeight="1" x14ac:dyDescent="0.3">
      <c r="A566" s="178" t="str">
        <f>명단!E567</f>
        <v>죽전</v>
      </c>
      <c r="B566" s="178" t="str">
        <f>명단!B567&amp;명단!C567&amp;명단!D567</f>
        <v>혼복40대D</v>
      </c>
      <c r="C566" s="178" t="str">
        <f>명단!E567&amp;명단!B567</f>
        <v>죽전혼복</v>
      </c>
      <c r="D566" s="178" t="str">
        <f>명단!E567&amp;명단!C567</f>
        <v>죽전40대</v>
      </c>
      <c r="E566" s="178" t="str">
        <f>명단!E567&amp;명단!D567</f>
        <v>죽전D</v>
      </c>
      <c r="F566" s="178" t="str">
        <f>명단!E567&amp;명단!G567</f>
        <v>죽전남105</v>
      </c>
      <c r="G566" s="178" t="str">
        <f>명단!E567&amp;명단!I567</f>
        <v>죽전여 85</v>
      </c>
    </row>
    <row r="567" spans="1:7" ht="17.25" customHeight="1" x14ac:dyDescent="0.3">
      <c r="A567" s="178" t="str">
        <f>명단!E568</f>
        <v>죽전</v>
      </c>
      <c r="B567" s="178" t="str">
        <f>명단!B568&amp;명단!C568&amp;명단!D568</f>
        <v>혼복40대D</v>
      </c>
      <c r="C567" s="178" t="str">
        <f>명단!E568&amp;명단!B568</f>
        <v>죽전혼복</v>
      </c>
      <c r="D567" s="178" t="str">
        <f>명단!E568&amp;명단!C568</f>
        <v>죽전40대</v>
      </c>
      <c r="E567" s="178" t="str">
        <f>명단!E568&amp;명단!D568</f>
        <v>죽전D</v>
      </c>
      <c r="F567" s="178" t="str">
        <f>명단!E568&amp;명단!G568</f>
        <v>죽전남 95</v>
      </c>
      <c r="G567" s="178" t="str">
        <f>명단!E568&amp;명단!I568</f>
        <v>죽전여 85</v>
      </c>
    </row>
    <row r="568" spans="1:7" ht="17.25" customHeight="1" x14ac:dyDescent="0.3">
      <c r="A568" s="178" t="str">
        <f>명단!E569</f>
        <v>지인</v>
      </c>
      <c r="B568" s="178" t="str">
        <f>명단!B569&amp;명단!C569&amp;명단!D569</f>
        <v>혼복40대D</v>
      </c>
      <c r="C568" s="178" t="str">
        <f>명단!E569&amp;명단!B569</f>
        <v>지인혼복</v>
      </c>
      <c r="D568" s="178" t="str">
        <f>명단!E569&amp;명단!C569</f>
        <v>지인40대</v>
      </c>
      <c r="E568" s="178" t="str">
        <f>명단!E569&amp;명단!D569</f>
        <v>지인D</v>
      </c>
      <c r="F568" s="178" t="str">
        <f>명단!E569&amp;명단!G569</f>
        <v>지인남100</v>
      </c>
      <c r="G568" s="178" t="str">
        <f>명단!E569&amp;명단!I569</f>
        <v>지인여 90</v>
      </c>
    </row>
    <row r="569" spans="1:7" ht="17.25" customHeight="1" x14ac:dyDescent="0.3">
      <c r="A569" s="178" t="str">
        <f>명단!E570</f>
        <v>토월</v>
      </c>
      <c r="B569" s="178" t="str">
        <f>명단!B570&amp;명단!C570&amp;명단!D570</f>
        <v>혼복40대D</v>
      </c>
      <c r="C569" s="178" t="str">
        <f>명단!E570&amp;명단!B570</f>
        <v>토월혼복</v>
      </c>
      <c r="D569" s="178" t="str">
        <f>명단!E570&amp;명단!C570</f>
        <v>토월40대</v>
      </c>
      <c r="E569" s="178" t="str">
        <f>명단!E570&amp;명단!D570</f>
        <v>토월D</v>
      </c>
      <c r="F569" s="178" t="str">
        <f>명단!E570&amp;명단!G570</f>
        <v>토월남 95</v>
      </c>
      <c r="G569" s="178" t="str">
        <f>명단!E570&amp;명단!I570</f>
        <v>토월여 85</v>
      </c>
    </row>
    <row r="570" spans="1:7" ht="17.25" customHeight="1" x14ac:dyDescent="0.3">
      <c r="A570" s="178" t="str">
        <f>명단!E571</f>
        <v>상갈</v>
      </c>
      <c r="B570" s="178" t="str">
        <f>명단!B571&amp;명단!C571&amp;명단!D571</f>
        <v>혼복40대D1</v>
      </c>
      <c r="C570" s="178" t="str">
        <f>명단!E571&amp;명단!B571</f>
        <v>상갈혼복</v>
      </c>
      <c r="D570" s="178" t="str">
        <f>명단!E571&amp;명단!C571</f>
        <v>상갈40대</v>
      </c>
      <c r="E570" s="178" t="str">
        <f>명단!E571&amp;명단!D571</f>
        <v>상갈D1</v>
      </c>
      <c r="F570" s="178" t="str">
        <f>명단!E571&amp;명단!G571</f>
        <v>상갈남105</v>
      </c>
      <c r="G570" s="178" t="str">
        <f>명단!E571&amp;명단!I571</f>
        <v>상갈남100</v>
      </c>
    </row>
    <row r="571" spans="1:7" ht="17.25" customHeight="1" x14ac:dyDescent="0.3">
      <c r="A571" s="178" t="str">
        <f>명단!E572</f>
        <v>상현</v>
      </c>
      <c r="B571" s="178" t="str">
        <f>명단!B572&amp;명단!C572&amp;명단!D572</f>
        <v>혼복40대D1</v>
      </c>
      <c r="C571" s="178" t="str">
        <f>명단!E572&amp;명단!B572</f>
        <v>상현혼복</v>
      </c>
      <c r="D571" s="178" t="str">
        <f>명단!E572&amp;명단!C572</f>
        <v>상현40대</v>
      </c>
      <c r="E571" s="178" t="str">
        <f>명단!E572&amp;명단!D572</f>
        <v>상현D1</v>
      </c>
      <c r="F571" s="178" t="str">
        <f>명단!E572&amp;명단!G572</f>
        <v>상현남100</v>
      </c>
      <c r="G571" s="178" t="str">
        <f>명단!E572&amp;명단!I572</f>
        <v>상현여 85</v>
      </c>
    </row>
    <row r="572" spans="1:7" ht="17.25" customHeight="1" x14ac:dyDescent="0.3">
      <c r="A572" s="178" t="str">
        <f>명단!E573</f>
        <v>상현</v>
      </c>
      <c r="B572" s="178" t="str">
        <f>명단!B573&amp;명단!C573&amp;명단!D573</f>
        <v>혼복40대D1</v>
      </c>
      <c r="C572" s="178" t="str">
        <f>명단!E573&amp;명단!B573</f>
        <v>상현혼복</v>
      </c>
      <c r="D572" s="178" t="str">
        <f>명단!E573&amp;명단!C573</f>
        <v>상현40대</v>
      </c>
      <c r="E572" s="178" t="str">
        <f>명단!E573&amp;명단!D573</f>
        <v>상현D1</v>
      </c>
      <c r="F572" s="178" t="str">
        <f>명단!E573&amp;명단!G573</f>
        <v>상현남100</v>
      </c>
      <c r="G572" s="178" t="str">
        <f>명단!E573&amp;명단!I573</f>
        <v>상현여 90</v>
      </c>
    </row>
    <row r="573" spans="1:7" ht="17.25" customHeight="1" x14ac:dyDescent="0.3">
      <c r="A573" s="178" t="str">
        <f>명단!E574</f>
        <v>상현</v>
      </c>
      <c r="B573" s="178" t="str">
        <f>명단!B574&amp;명단!C574&amp;명단!D574</f>
        <v>혼복40대D1</v>
      </c>
      <c r="C573" s="178" t="str">
        <f>명단!E574&amp;명단!B574</f>
        <v>상현혼복</v>
      </c>
      <c r="D573" s="178" t="str">
        <f>명단!E574&amp;명단!C574</f>
        <v>상현40대</v>
      </c>
      <c r="E573" s="178" t="str">
        <f>명단!E574&amp;명단!D574</f>
        <v>상현D1</v>
      </c>
      <c r="F573" s="178" t="str">
        <f>명단!E574&amp;명단!G574</f>
        <v>상현남100</v>
      </c>
      <c r="G573" s="178" t="str">
        <f>명단!E574&amp;명단!I574</f>
        <v>상현여 90</v>
      </c>
    </row>
    <row r="574" spans="1:7" ht="17.25" customHeight="1" x14ac:dyDescent="0.3">
      <c r="A574" s="178" t="str">
        <f>명단!E575</f>
        <v>석성</v>
      </c>
      <c r="B574" s="178" t="str">
        <f>명단!B575&amp;명단!C575&amp;명단!D575</f>
        <v>혼복40대D1</v>
      </c>
      <c r="C574" s="178" t="str">
        <f>명단!E575&amp;명단!B575</f>
        <v>석성혼복</v>
      </c>
      <c r="D574" s="178" t="str">
        <f>명단!E575&amp;명단!C575</f>
        <v>석성40대</v>
      </c>
      <c r="E574" s="178" t="str">
        <f>명단!E575&amp;명단!D575</f>
        <v>석성D1</v>
      </c>
      <c r="F574" s="178" t="str">
        <f>명단!E575&amp;명단!G575</f>
        <v>석성남100</v>
      </c>
      <c r="G574" s="178" t="str">
        <f>명단!E575&amp;명단!I575</f>
        <v>석성여 90</v>
      </c>
    </row>
    <row r="575" spans="1:7" ht="17.25" customHeight="1" x14ac:dyDescent="0.3">
      <c r="A575" s="178" t="str">
        <f>명단!E576</f>
        <v>석성</v>
      </c>
      <c r="B575" s="178" t="str">
        <f>명단!B576&amp;명단!C576&amp;명단!D576</f>
        <v>혼복40대D1</v>
      </c>
      <c r="C575" s="178" t="str">
        <f>명단!E576&amp;명단!B576</f>
        <v>석성혼복</v>
      </c>
      <c r="D575" s="178" t="str">
        <f>명단!E576&amp;명단!C576</f>
        <v>석성40대</v>
      </c>
      <c r="E575" s="178" t="str">
        <f>명단!E576&amp;명단!D576</f>
        <v>석성D1</v>
      </c>
      <c r="F575" s="178" t="str">
        <f>명단!E576&amp;명단!G576</f>
        <v>석성남100</v>
      </c>
      <c r="G575" s="178" t="str">
        <f>명단!E576&amp;명단!I576</f>
        <v>석성여 95</v>
      </c>
    </row>
    <row r="576" spans="1:7" ht="17.25" customHeight="1" x14ac:dyDescent="0.3">
      <c r="A576" s="178" t="str">
        <f>명단!E577</f>
        <v>석성</v>
      </c>
      <c r="B576" s="178" t="str">
        <f>명단!B577&amp;명단!C577&amp;명단!D577</f>
        <v>혼복40대D1</v>
      </c>
      <c r="C576" s="178" t="str">
        <f>명단!E577&amp;명단!B577</f>
        <v>석성혼복</v>
      </c>
      <c r="D576" s="178" t="str">
        <f>명단!E577&amp;명단!C577</f>
        <v>석성40대</v>
      </c>
      <c r="E576" s="178" t="str">
        <f>명단!E577&amp;명단!D577</f>
        <v>석성D1</v>
      </c>
      <c r="F576" s="178" t="str">
        <f>명단!E577&amp;명단!G577</f>
        <v>석성남100</v>
      </c>
      <c r="G576" s="178" t="str">
        <f>명단!E577&amp;명단!I577</f>
        <v>석성여 95</v>
      </c>
    </row>
    <row r="577" spans="1:7" ht="17.25" customHeight="1" x14ac:dyDescent="0.3">
      <c r="A577" s="178" t="str">
        <f>명단!E578</f>
        <v>송담</v>
      </c>
      <c r="B577" s="178" t="str">
        <f>명단!B578&amp;명단!C578&amp;명단!D578</f>
        <v>혼복40대D1</v>
      </c>
      <c r="C577" s="178" t="str">
        <f>명단!E578&amp;명단!B578</f>
        <v>송담혼복</v>
      </c>
      <c r="D577" s="178" t="str">
        <f>명단!E578&amp;명단!C578</f>
        <v>송담40대</v>
      </c>
      <c r="E577" s="178" t="str">
        <f>명단!E578&amp;명단!D578</f>
        <v>송담D1</v>
      </c>
      <c r="F577" s="178" t="str">
        <f>명단!E578&amp;명단!G578</f>
        <v>송담여100</v>
      </c>
      <c r="G577" s="178" t="str">
        <f>명단!E578&amp;명단!I578</f>
        <v>송담남 95</v>
      </c>
    </row>
    <row r="578" spans="1:7" ht="17.25" customHeight="1" x14ac:dyDescent="0.3">
      <c r="A578" s="178" t="str">
        <f>명단!E579</f>
        <v>신갈</v>
      </c>
      <c r="B578" s="178" t="str">
        <f>명단!B579&amp;명단!C579&amp;명단!D579</f>
        <v>혼복40대D1</v>
      </c>
      <c r="C578" s="178" t="str">
        <f>명단!E579&amp;명단!B579</f>
        <v>신갈혼복</v>
      </c>
      <c r="D578" s="178" t="str">
        <f>명단!E579&amp;명단!C579</f>
        <v>신갈40대</v>
      </c>
      <c r="E578" s="178" t="str">
        <f>명단!E579&amp;명단!D579</f>
        <v>신갈D1</v>
      </c>
      <c r="F578" s="178" t="str">
        <f>명단!E579&amp;명단!G579</f>
        <v>신갈남100</v>
      </c>
      <c r="G578" s="178" t="str">
        <f>명단!E579&amp;명단!I579</f>
        <v>신갈여100</v>
      </c>
    </row>
    <row r="579" spans="1:7" ht="17.25" customHeight="1" x14ac:dyDescent="0.3">
      <c r="A579" s="178" t="str">
        <f>명단!E580</f>
        <v>신동백</v>
      </c>
      <c r="B579" s="178" t="str">
        <f>명단!B580&amp;명단!C580&amp;명단!D580</f>
        <v>혼복40대D1</v>
      </c>
      <c r="C579" s="178" t="str">
        <f>명단!E580&amp;명단!B580</f>
        <v>신동백혼복</v>
      </c>
      <c r="D579" s="178" t="str">
        <f>명단!E580&amp;명단!C580</f>
        <v>신동백40대</v>
      </c>
      <c r="E579" s="178" t="str">
        <f>명단!E580&amp;명단!D580</f>
        <v>신동백D1</v>
      </c>
      <c r="F579" s="178" t="str">
        <f>명단!E580&amp;명단!G580</f>
        <v>신동백여 85</v>
      </c>
      <c r="G579" s="178" t="str">
        <f>명단!E580&amp;명단!I580</f>
        <v>신동백여 85</v>
      </c>
    </row>
    <row r="580" spans="1:7" ht="17.25" customHeight="1" x14ac:dyDescent="0.3">
      <c r="A580" s="178" t="str">
        <f>명단!E581</f>
        <v>신동백</v>
      </c>
      <c r="B580" s="178" t="str">
        <f>명단!B581&amp;명단!C581&amp;명단!D581</f>
        <v>혼복40대D1</v>
      </c>
      <c r="C580" s="178" t="str">
        <f>명단!E581&amp;명단!B581</f>
        <v>신동백혼복</v>
      </c>
      <c r="D580" s="178" t="str">
        <f>명단!E581&amp;명단!C581</f>
        <v>신동백40대</v>
      </c>
      <c r="E580" s="178" t="str">
        <f>명단!E581&amp;명단!D581</f>
        <v>신동백D1</v>
      </c>
      <c r="F580" s="178" t="str">
        <f>명단!E581&amp;명단!G581</f>
        <v>신동백남 95</v>
      </c>
      <c r="G580" s="178" t="str">
        <f>명단!E581&amp;명단!I581</f>
        <v>신동백여 85</v>
      </c>
    </row>
    <row r="581" spans="1:7" ht="17.25" customHeight="1" x14ac:dyDescent="0.3">
      <c r="A581" s="178" t="str">
        <f>명단!E582</f>
        <v>용인</v>
      </c>
      <c r="B581" s="178" t="str">
        <f>명단!B582&amp;명단!C582&amp;명단!D582</f>
        <v>혼복40대D1</v>
      </c>
      <c r="C581" s="178" t="str">
        <f>명단!E582&amp;명단!B582</f>
        <v>용인혼복</v>
      </c>
      <c r="D581" s="178" t="str">
        <f>명단!E582&amp;명단!C582</f>
        <v>용인40대</v>
      </c>
      <c r="E581" s="178" t="str">
        <f>명단!E582&amp;명단!D582</f>
        <v>용인D1</v>
      </c>
      <c r="F581" s="178" t="str">
        <f>명단!E582&amp;명단!G582</f>
        <v>용인여 85</v>
      </c>
      <c r="G581" s="178" t="str">
        <f>명단!E582&amp;명단!I582</f>
        <v>용인남100</v>
      </c>
    </row>
    <row r="582" spans="1:7" ht="17.25" customHeight="1" x14ac:dyDescent="0.3">
      <c r="A582" s="178" t="str">
        <f>명단!E583</f>
        <v>용인</v>
      </c>
      <c r="B582" s="178" t="str">
        <f>명단!B583&amp;명단!C583&amp;명단!D583</f>
        <v>혼복40대D1</v>
      </c>
      <c r="C582" s="178" t="str">
        <f>명단!E583&amp;명단!B583</f>
        <v>용인혼복</v>
      </c>
      <c r="D582" s="178" t="str">
        <f>명단!E583&amp;명단!C583</f>
        <v>용인40대</v>
      </c>
      <c r="E582" s="178" t="str">
        <f>명단!E583&amp;명단!D583</f>
        <v>용인D1</v>
      </c>
      <c r="F582" s="178" t="str">
        <f>명단!E583&amp;명단!G583</f>
        <v>용인여 95</v>
      </c>
      <c r="G582" s="178" t="str">
        <f>명단!E583&amp;명단!I583</f>
        <v>용인여 95</v>
      </c>
    </row>
    <row r="583" spans="1:7" ht="17.25" customHeight="1" x14ac:dyDescent="0.3">
      <c r="A583" s="178" t="str">
        <f>명단!E584</f>
        <v>죽전</v>
      </c>
      <c r="B583" s="178" t="str">
        <f>명단!B584&amp;명단!C584&amp;명단!D584</f>
        <v>혼복40대D1</v>
      </c>
      <c r="C583" s="178" t="str">
        <f>명단!E584&amp;명단!B584</f>
        <v>죽전혼복</v>
      </c>
      <c r="D583" s="178" t="str">
        <f>명단!E584&amp;명단!C584</f>
        <v>죽전40대</v>
      </c>
      <c r="E583" s="178" t="str">
        <f>명단!E584&amp;명단!D584</f>
        <v>죽전D1</v>
      </c>
      <c r="F583" s="178" t="str">
        <f>명단!E584&amp;명단!G584</f>
        <v>죽전남 95</v>
      </c>
      <c r="G583" s="178" t="str">
        <f>명단!E584&amp;명단!I584</f>
        <v>죽전남100</v>
      </c>
    </row>
    <row r="584" spans="1:7" ht="17.25" customHeight="1" x14ac:dyDescent="0.3">
      <c r="A584" s="178" t="str">
        <f>명단!E585</f>
        <v>지인</v>
      </c>
      <c r="B584" s="178" t="str">
        <f>명단!B585&amp;명단!C585&amp;명단!D585</f>
        <v>혼복40대D1</v>
      </c>
      <c r="C584" s="178" t="str">
        <f>명단!E585&amp;명단!B585</f>
        <v>지인혼복</v>
      </c>
      <c r="D584" s="178" t="str">
        <f>명단!E585&amp;명단!C585</f>
        <v>지인40대</v>
      </c>
      <c r="E584" s="178" t="str">
        <f>명단!E585&amp;명단!D585</f>
        <v>지인D1</v>
      </c>
      <c r="F584" s="178" t="str">
        <f>명단!E585&amp;명단!G585</f>
        <v>지인남100</v>
      </c>
      <c r="G584" s="178" t="str">
        <f>명단!E585&amp;명단!I585</f>
        <v>지인여 90</v>
      </c>
    </row>
    <row r="585" spans="1:7" ht="17.25" customHeight="1" x14ac:dyDescent="0.3">
      <c r="A585" s="178" t="str">
        <f>명단!E586</f>
        <v>갈뫼</v>
      </c>
      <c r="B585" s="178" t="str">
        <f>명단!B586&amp;명단!C586&amp;명단!D586</f>
        <v>혼복50대B</v>
      </c>
      <c r="C585" s="178" t="str">
        <f>명단!E586&amp;명단!B586</f>
        <v>갈뫼혼복</v>
      </c>
      <c r="D585" s="178" t="str">
        <f>명단!E586&amp;명단!C586</f>
        <v>갈뫼50대</v>
      </c>
      <c r="E585" s="178" t="str">
        <f>명단!E586&amp;명단!D586</f>
        <v>갈뫼B</v>
      </c>
      <c r="F585" s="178" t="str">
        <f>명단!E586&amp;명단!G586</f>
        <v>갈뫼남100</v>
      </c>
      <c r="G585" s="178" t="str">
        <f>명단!E586&amp;명단!I586</f>
        <v>갈뫼여 95</v>
      </c>
    </row>
    <row r="586" spans="1:7" ht="17.25" customHeight="1" x14ac:dyDescent="0.3">
      <c r="A586" s="178" t="str">
        <f>명단!E587</f>
        <v>죽전</v>
      </c>
      <c r="B586" s="178" t="str">
        <f>명단!B587&amp;명단!C587&amp;명단!D587</f>
        <v>혼복50대B</v>
      </c>
      <c r="C586" s="178" t="str">
        <f>명단!E587&amp;명단!B587</f>
        <v>죽전혼복</v>
      </c>
      <c r="D586" s="178" t="str">
        <f>명단!E587&amp;명단!C587</f>
        <v>죽전50대</v>
      </c>
      <c r="E586" s="178" t="str">
        <f>명단!E587&amp;명단!D587</f>
        <v>죽전B</v>
      </c>
      <c r="F586" s="178" t="str">
        <f>명단!E587&amp;명단!G587</f>
        <v>죽전남100</v>
      </c>
      <c r="G586" s="178" t="str">
        <f>명단!E587&amp;명단!I587</f>
        <v>죽전남105</v>
      </c>
    </row>
    <row r="587" spans="1:7" ht="17.25" customHeight="1" x14ac:dyDescent="0.3">
      <c r="A587" s="178" t="str">
        <f>명단!E588</f>
        <v>드래곤64</v>
      </c>
      <c r="B587" s="178" t="str">
        <f>명단!B588&amp;명단!C588&amp;명단!D588</f>
        <v>혼복50대C</v>
      </c>
      <c r="C587" s="178" t="str">
        <f>명단!E588&amp;명단!B588</f>
        <v>드래곤64혼복</v>
      </c>
      <c r="D587" s="178" t="str">
        <f>명단!E588&amp;명단!C588</f>
        <v>드래곤6450대</v>
      </c>
      <c r="E587" s="178" t="str">
        <f>명단!E588&amp;명단!D588</f>
        <v>드래곤64C</v>
      </c>
      <c r="F587" s="178" t="str">
        <f>명단!E588&amp;명단!G588</f>
        <v>드래곤64여 85</v>
      </c>
      <c r="G587" s="178" t="str">
        <f>명단!E588&amp;명단!I588</f>
        <v>드래곤64남100</v>
      </c>
    </row>
    <row r="588" spans="1:7" ht="17.25" customHeight="1" x14ac:dyDescent="0.3">
      <c r="A588" s="178" t="str">
        <f>명단!E589</f>
        <v>드래곤64</v>
      </c>
      <c r="B588" s="178" t="str">
        <f>명단!B589&amp;명단!C589&amp;명단!D589</f>
        <v>혼복50대C</v>
      </c>
      <c r="C588" s="178" t="str">
        <f>명단!E589&amp;명단!B589</f>
        <v>드래곤64혼복</v>
      </c>
      <c r="D588" s="178" t="str">
        <f>명단!E589&amp;명단!C589</f>
        <v>드래곤6450대</v>
      </c>
      <c r="E588" s="178" t="str">
        <f>명단!E589&amp;명단!D589</f>
        <v>드래곤64C</v>
      </c>
      <c r="F588" s="178" t="str">
        <f>명단!E589&amp;명단!G589</f>
        <v>드래곤64남 95</v>
      </c>
      <c r="G588" s="178" t="str">
        <f>명단!E589&amp;명단!I589</f>
        <v>드래곤64남 95</v>
      </c>
    </row>
    <row r="589" spans="1:7" ht="17.25" customHeight="1" x14ac:dyDescent="0.3">
      <c r="A589" s="178" t="str">
        <f>명단!E590</f>
        <v>부천송내</v>
      </c>
      <c r="B589" s="178" t="str">
        <f>명단!B590&amp;명단!C590&amp;명단!D590</f>
        <v>혼복50대C</v>
      </c>
      <c r="C589" s="178" t="str">
        <f>명단!E590&amp;명단!B590</f>
        <v>부천송내혼복</v>
      </c>
      <c r="D589" s="178" t="str">
        <f>명단!E590&amp;명단!C590</f>
        <v>부천송내50대</v>
      </c>
      <c r="E589" s="178" t="str">
        <f>명단!E590&amp;명단!D590</f>
        <v>부천송내C</v>
      </c>
      <c r="F589" s="178" t="str">
        <f>명단!E590&amp;명단!G590</f>
        <v>부천송내남100</v>
      </c>
      <c r="G589" s="178" t="str">
        <f>명단!E590&amp;명단!I590</f>
        <v>부천송내여 95</v>
      </c>
    </row>
    <row r="590" spans="1:7" ht="17.25" customHeight="1" x14ac:dyDescent="0.3">
      <c r="A590" s="178" t="str">
        <f>명단!E591</f>
        <v>부천송내</v>
      </c>
      <c r="B590" s="178" t="str">
        <f>명단!B591&amp;명단!C591&amp;명단!D591</f>
        <v>혼복50대C</v>
      </c>
      <c r="C590" s="178" t="str">
        <f>명단!E591&amp;명단!B591</f>
        <v>부천송내혼복</v>
      </c>
      <c r="D590" s="178" t="str">
        <f>명단!E591&amp;명단!C591</f>
        <v>부천송내50대</v>
      </c>
      <c r="E590" s="178" t="str">
        <f>명단!E591&amp;명단!D591</f>
        <v>부천송내C</v>
      </c>
      <c r="F590" s="178" t="str">
        <f>명단!E591&amp;명단!G591</f>
        <v>부천송내남100</v>
      </c>
      <c r="G590" s="178" t="str">
        <f>명단!E591&amp;명단!I591</f>
        <v>부천송내여 85</v>
      </c>
    </row>
    <row r="591" spans="1:7" ht="17.25" customHeight="1" x14ac:dyDescent="0.3">
      <c r="A591" s="178" t="str">
        <f>명단!E592</f>
        <v>성남대진</v>
      </c>
      <c r="B591" s="178" t="str">
        <f>명단!B592&amp;명단!C592&amp;명단!D592</f>
        <v>혼복50대C</v>
      </c>
      <c r="C591" s="178" t="str">
        <f>명단!E592&amp;명단!B592</f>
        <v>성남대진혼복</v>
      </c>
      <c r="D591" s="178" t="str">
        <f>명단!E592&amp;명단!C592</f>
        <v>성남대진50대</v>
      </c>
      <c r="E591" s="178" t="str">
        <f>명단!E592&amp;명단!D592</f>
        <v>성남대진C</v>
      </c>
      <c r="F591" s="178" t="str">
        <f>명단!E592&amp;명단!G592</f>
        <v>성남대진남105</v>
      </c>
      <c r="G591" s="178" t="str">
        <f>명단!E592&amp;명단!I592</f>
        <v>성남대진여100</v>
      </c>
    </row>
    <row r="592" spans="1:7" ht="17.25" customHeight="1" x14ac:dyDescent="0.3">
      <c r="A592" s="178" t="str">
        <f>명단!E593</f>
        <v>신갈</v>
      </c>
      <c r="B592" s="178" t="str">
        <f>명단!B593&amp;명단!C593&amp;명단!D593</f>
        <v>혼복50대C</v>
      </c>
      <c r="C592" s="178" t="str">
        <f>명단!E593&amp;명단!B593</f>
        <v>신갈혼복</v>
      </c>
      <c r="D592" s="178" t="str">
        <f>명단!E593&amp;명단!C593</f>
        <v>신갈50대</v>
      </c>
      <c r="E592" s="178" t="str">
        <f>명단!E593&amp;명단!D593</f>
        <v>신갈C</v>
      </c>
      <c r="F592" s="178" t="str">
        <f>명단!E593&amp;명단!G593</f>
        <v>신갈남105</v>
      </c>
      <c r="G592" s="178" t="str">
        <f>명단!E593&amp;명단!I593</f>
        <v>신갈여 90</v>
      </c>
    </row>
    <row r="593" spans="1:7" ht="17.25" customHeight="1" x14ac:dyDescent="0.3">
      <c r="A593" s="178" t="str">
        <f>명단!E594</f>
        <v>여성연맹</v>
      </c>
      <c r="B593" s="178" t="str">
        <f>명단!B594&amp;명단!C594&amp;명단!D594</f>
        <v>혼복50대C</v>
      </c>
      <c r="C593" s="178" t="str">
        <f>명단!E594&amp;명단!B594</f>
        <v>여성연맹혼복</v>
      </c>
      <c r="D593" s="178" t="str">
        <f>명단!E594&amp;명단!C594</f>
        <v>여성연맹50대</v>
      </c>
      <c r="E593" s="178" t="str">
        <f>명단!E594&amp;명단!D594</f>
        <v>여성연맹C</v>
      </c>
      <c r="F593" s="178" t="str">
        <f>명단!E594&amp;명단!G594</f>
        <v>여성연맹남 95</v>
      </c>
      <c r="G593" s="178" t="str">
        <f>명단!E594&amp;명단!I594</f>
        <v>여성연맹여 90</v>
      </c>
    </row>
    <row r="594" spans="1:7" ht="17.25" customHeight="1" x14ac:dyDescent="0.3">
      <c r="A594" s="178" t="str">
        <f>명단!E595</f>
        <v>여성연맹</v>
      </c>
      <c r="B594" s="178" t="str">
        <f>명단!B595&amp;명단!C595&amp;명단!D595</f>
        <v>혼복50대C</v>
      </c>
      <c r="C594" s="178" t="str">
        <f>명단!E595&amp;명단!B595</f>
        <v>여성연맹혼복</v>
      </c>
      <c r="D594" s="178" t="str">
        <f>명단!E595&amp;명단!C595</f>
        <v>여성연맹50대</v>
      </c>
      <c r="E594" s="178" t="str">
        <f>명단!E595&amp;명단!D595</f>
        <v>여성연맹C</v>
      </c>
      <c r="F594" s="178" t="str">
        <f>명단!E595&amp;명단!G595</f>
        <v>여성연맹남 95</v>
      </c>
      <c r="G594" s="178" t="str">
        <f>명단!E595&amp;명단!I595</f>
        <v>여성연맹여100</v>
      </c>
    </row>
    <row r="595" spans="1:7" ht="17.25" customHeight="1" x14ac:dyDescent="0.3">
      <c r="A595" s="178" t="str">
        <f>명단!E596</f>
        <v>토월</v>
      </c>
      <c r="B595" s="178" t="str">
        <f>명단!B596&amp;명단!C596&amp;명단!D596</f>
        <v>혼복50대C</v>
      </c>
      <c r="C595" s="178" t="str">
        <f>명단!E596&amp;명단!B596</f>
        <v>토월혼복</v>
      </c>
      <c r="D595" s="178" t="str">
        <f>명단!E596&amp;명단!C596</f>
        <v>토월50대</v>
      </c>
      <c r="E595" s="178" t="str">
        <f>명단!E596&amp;명단!D596</f>
        <v>토월C</v>
      </c>
      <c r="F595" s="178" t="str">
        <f>명단!E596&amp;명단!G596</f>
        <v>토월남100</v>
      </c>
      <c r="G595" s="178" t="str">
        <f>명단!E596&amp;명단!I596</f>
        <v>토월여 90</v>
      </c>
    </row>
    <row r="596" spans="1:7" ht="17.25" customHeight="1" x14ac:dyDescent="0.3">
      <c r="A596" s="178" t="str">
        <f>명단!E597</f>
        <v>드래곤64</v>
      </c>
      <c r="B596" s="178" t="str">
        <f>명단!B597&amp;명단!C597&amp;명단!D597</f>
        <v>혼복50대D</v>
      </c>
      <c r="C596" s="178" t="str">
        <f>명단!E597&amp;명단!B597</f>
        <v>드래곤64혼복</v>
      </c>
      <c r="D596" s="178" t="str">
        <f>명단!E597&amp;명단!C597</f>
        <v>드래곤6450대</v>
      </c>
      <c r="E596" s="178" t="str">
        <f>명단!E597&amp;명단!D597</f>
        <v>드래곤64D</v>
      </c>
      <c r="F596" s="178" t="str">
        <f>명단!E597&amp;명단!G597</f>
        <v>드래곤64남100</v>
      </c>
      <c r="G596" s="178" t="str">
        <f>명단!E597&amp;명단!I597</f>
        <v>드래곤64여 95</v>
      </c>
    </row>
    <row r="597" spans="1:7" ht="17.25" customHeight="1" x14ac:dyDescent="0.3">
      <c r="A597" s="178" t="str">
        <f>명단!E598</f>
        <v>드래곤64</v>
      </c>
      <c r="B597" s="178" t="str">
        <f>명단!B598&amp;명단!C598&amp;명단!D598</f>
        <v>혼복50대D</v>
      </c>
      <c r="C597" s="178" t="str">
        <f>명단!E598&amp;명단!B598</f>
        <v>드래곤64혼복</v>
      </c>
      <c r="D597" s="178" t="str">
        <f>명단!E598&amp;명단!C598</f>
        <v>드래곤6450대</v>
      </c>
      <c r="E597" s="178" t="str">
        <f>명단!E598&amp;명단!D598</f>
        <v>드래곤64D</v>
      </c>
      <c r="F597" s="178" t="str">
        <f>명단!E598&amp;명단!G598</f>
        <v>드래곤64남100</v>
      </c>
      <c r="G597" s="178" t="str">
        <f>명단!E598&amp;명단!I598</f>
        <v>드래곤64여 90</v>
      </c>
    </row>
    <row r="598" spans="1:7" ht="17.25" customHeight="1" x14ac:dyDescent="0.3">
      <c r="A598" s="178" t="str">
        <f>명단!E599</f>
        <v>민턴최고</v>
      </c>
      <c r="B598" s="178" t="str">
        <f>명단!B599&amp;명단!C599&amp;명단!D599</f>
        <v>혼복50대D</v>
      </c>
      <c r="C598" s="178" t="str">
        <f>명단!E599&amp;명단!B599</f>
        <v>민턴최고혼복</v>
      </c>
      <c r="D598" s="178" t="str">
        <f>명단!E599&amp;명단!C599</f>
        <v>민턴최고50대</v>
      </c>
      <c r="E598" s="178" t="str">
        <f>명단!E599&amp;명단!D599</f>
        <v>민턴최고D</v>
      </c>
      <c r="F598" s="178" t="str">
        <f>명단!E599&amp;명단!G599</f>
        <v>민턴최고남105</v>
      </c>
      <c r="G598" s="178" t="str">
        <f>명단!E599&amp;명단!I599</f>
        <v>민턴최고여 90</v>
      </c>
    </row>
    <row r="599" spans="1:7" ht="17.25" customHeight="1" x14ac:dyDescent="0.3">
      <c r="A599" s="178" t="str">
        <f>명단!E600</f>
        <v>서경</v>
      </c>
      <c r="B599" s="178" t="str">
        <f>명단!B600&amp;명단!C600&amp;명단!D600</f>
        <v>혼복50대D</v>
      </c>
      <c r="C599" s="178" t="str">
        <f>명단!E600&amp;명단!B600</f>
        <v>서경혼복</v>
      </c>
      <c r="D599" s="178" t="str">
        <f>명단!E600&amp;명단!C600</f>
        <v>서경50대</v>
      </c>
      <c r="E599" s="178" t="str">
        <f>명단!E600&amp;명단!D600</f>
        <v>서경D</v>
      </c>
      <c r="F599" s="178" t="str">
        <f>명단!E600&amp;명단!G600</f>
        <v>서경남100</v>
      </c>
      <c r="G599" s="178" t="str">
        <f>명단!E600&amp;명단!I600</f>
        <v>서경남100</v>
      </c>
    </row>
    <row r="600" spans="1:7" ht="17.25" customHeight="1" x14ac:dyDescent="0.3">
      <c r="A600" s="178" t="str">
        <f>명단!E601</f>
        <v>서경</v>
      </c>
      <c r="B600" s="178" t="str">
        <f>명단!B601&amp;명단!C601&amp;명단!D601</f>
        <v>혼복50대D</v>
      </c>
      <c r="C600" s="178" t="str">
        <f>명단!E601&amp;명단!B601</f>
        <v>서경혼복</v>
      </c>
      <c r="D600" s="178" t="str">
        <f>명단!E601&amp;명단!C601</f>
        <v>서경50대</v>
      </c>
      <c r="E600" s="178" t="str">
        <f>명단!E601&amp;명단!D601</f>
        <v>서경D</v>
      </c>
      <c r="F600" s="178" t="str">
        <f>명단!E601&amp;명단!G601</f>
        <v>서경남105</v>
      </c>
      <c r="G600" s="178" t="str">
        <f>명단!E601&amp;명단!I601</f>
        <v>서경남 95</v>
      </c>
    </row>
    <row r="601" spans="1:7" ht="17.25" customHeight="1" x14ac:dyDescent="0.3">
      <c r="A601" s="178" t="str">
        <f>명단!E602</f>
        <v>서경</v>
      </c>
      <c r="B601" s="178" t="str">
        <f>명단!B602&amp;명단!C602&amp;명단!D602</f>
        <v>혼복50대D</v>
      </c>
      <c r="C601" s="178" t="str">
        <f>명단!E602&amp;명단!B602</f>
        <v>서경혼복</v>
      </c>
      <c r="D601" s="178" t="str">
        <f>명단!E602&amp;명단!C602</f>
        <v>서경50대</v>
      </c>
      <c r="E601" s="178" t="str">
        <f>명단!E602&amp;명단!D602</f>
        <v>서경D</v>
      </c>
      <c r="F601" s="178" t="str">
        <f>명단!E602&amp;명단!G602</f>
        <v>서경남100</v>
      </c>
      <c r="G601" s="178" t="str">
        <f>명단!E602&amp;명단!I602</f>
        <v>서경여 90</v>
      </c>
    </row>
    <row r="602" spans="1:7" ht="17.25" customHeight="1" x14ac:dyDescent="0.3">
      <c r="A602" s="178" t="str">
        <f>명단!E603</f>
        <v>서경</v>
      </c>
      <c r="B602" s="178" t="str">
        <f>명단!B603&amp;명단!C603&amp;명단!D603</f>
        <v>혼복50대D</v>
      </c>
      <c r="C602" s="178" t="str">
        <f>명단!E603&amp;명단!B603</f>
        <v>서경혼복</v>
      </c>
      <c r="D602" s="178" t="str">
        <f>명단!E603&amp;명단!C603</f>
        <v>서경50대</v>
      </c>
      <c r="E602" s="178" t="str">
        <f>명단!E603&amp;명단!D603</f>
        <v>서경D</v>
      </c>
      <c r="F602" s="178" t="str">
        <f>명단!E603&amp;명단!G603</f>
        <v>서경남 95</v>
      </c>
      <c r="G602" s="178" t="str">
        <f>명단!E603&amp;명단!I603</f>
        <v>서경여 90</v>
      </c>
    </row>
    <row r="603" spans="1:7" ht="17.25" customHeight="1" x14ac:dyDescent="0.3">
      <c r="A603" s="178" t="str">
        <f>명단!E604</f>
        <v>서경</v>
      </c>
      <c r="B603" s="178" t="str">
        <f>명단!B604&amp;명단!C604&amp;명단!D604</f>
        <v>혼복50대D</v>
      </c>
      <c r="C603" s="178" t="str">
        <f>명단!E604&amp;명단!B604</f>
        <v>서경혼복</v>
      </c>
      <c r="D603" s="178" t="str">
        <f>명단!E604&amp;명단!C604</f>
        <v>서경50대</v>
      </c>
      <c r="E603" s="178" t="str">
        <f>명단!E604&amp;명단!D604</f>
        <v>서경D</v>
      </c>
      <c r="F603" s="178" t="str">
        <f>명단!E604&amp;명단!G604</f>
        <v>서경남100</v>
      </c>
      <c r="G603" s="178" t="str">
        <f>명단!E604&amp;명단!I604</f>
        <v>서경여 90</v>
      </c>
    </row>
    <row r="604" spans="1:7" ht="17.25" customHeight="1" x14ac:dyDescent="0.3">
      <c r="A604" s="178" t="str">
        <f>명단!E605</f>
        <v>서울</v>
      </c>
      <c r="B604" s="178" t="str">
        <f>명단!B605&amp;명단!C605&amp;명단!D605</f>
        <v>혼복50대D</v>
      </c>
      <c r="C604" s="178" t="str">
        <f>명단!E605&amp;명단!B605</f>
        <v>서울혼복</v>
      </c>
      <c r="D604" s="178" t="str">
        <f>명단!E605&amp;명단!C605</f>
        <v>서울50대</v>
      </c>
      <c r="E604" s="178" t="str">
        <f>명단!E605&amp;명단!D605</f>
        <v>서울D</v>
      </c>
      <c r="F604" s="178" t="str">
        <f>명단!E605&amp;명단!G605</f>
        <v>서울남100</v>
      </c>
      <c r="G604" s="178" t="str">
        <f>명단!E605&amp;명단!I605</f>
        <v>서울남100</v>
      </c>
    </row>
    <row r="605" spans="1:7" ht="17.25" customHeight="1" x14ac:dyDescent="0.3">
      <c r="A605" s="178" t="str">
        <f>명단!E606</f>
        <v>수원석우</v>
      </c>
      <c r="B605" s="178" t="str">
        <f>명단!B606&amp;명단!C606&amp;명단!D606</f>
        <v>혼복50대D</v>
      </c>
      <c r="C605" s="178" t="str">
        <f>명단!E606&amp;명단!B606</f>
        <v>수원석우혼복</v>
      </c>
      <c r="D605" s="178" t="str">
        <f>명단!E606&amp;명단!C606</f>
        <v>수원석우50대</v>
      </c>
      <c r="E605" s="178" t="str">
        <f>명단!E606&amp;명단!D606</f>
        <v>수원석우D</v>
      </c>
      <c r="F605" s="178" t="str">
        <f>명단!E606&amp;명단!G606</f>
        <v>수원석우남105</v>
      </c>
      <c r="G605" s="178" t="str">
        <f>명단!E606&amp;명단!I606</f>
        <v>수원석우여 90</v>
      </c>
    </row>
    <row r="606" spans="1:7" ht="17.25" customHeight="1" x14ac:dyDescent="0.3">
      <c r="A606" s="178" t="str">
        <f>명단!E607</f>
        <v>신갈</v>
      </c>
      <c r="B606" s="178" t="str">
        <f>명단!B607&amp;명단!C607&amp;명단!D607</f>
        <v>혼복50대D</v>
      </c>
      <c r="C606" s="178" t="str">
        <f>명단!E607&amp;명단!B607</f>
        <v>신갈혼복</v>
      </c>
      <c r="D606" s="178" t="str">
        <f>명단!E607&amp;명단!C607</f>
        <v>신갈50대</v>
      </c>
      <c r="E606" s="178" t="str">
        <f>명단!E607&amp;명단!D607</f>
        <v>신갈D</v>
      </c>
      <c r="F606" s="178" t="str">
        <f>명단!E607&amp;명단!G607</f>
        <v>신갈남 95</v>
      </c>
      <c r="G606" s="178" t="str">
        <f>명단!E607&amp;명단!I607</f>
        <v>신갈여 95</v>
      </c>
    </row>
    <row r="607" spans="1:7" ht="17.25" customHeight="1" x14ac:dyDescent="0.3">
      <c r="A607" s="178" t="str">
        <f>명단!E608</f>
        <v>신동백</v>
      </c>
      <c r="B607" s="178" t="str">
        <f>명단!B608&amp;명단!C608&amp;명단!D608</f>
        <v>혼복50대D</v>
      </c>
      <c r="C607" s="178" t="str">
        <f>명단!E608&amp;명단!B608</f>
        <v>신동백혼복</v>
      </c>
      <c r="D607" s="178" t="str">
        <f>명단!E608&amp;명단!C608</f>
        <v>신동백50대</v>
      </c>
      <c r="E607" s="178" t="str">
        <f>명단!E608&amp;명단!D608</f>
        <v>신동백D</v>
      </c>
      <c r="F607" s="178" t="str">
        <f>명단!E608&amp;명단!G608</f>
        <v>신동백여 95</v>
      </c>
      <c r="G607" s="178" t="str">
        <f>명단!E608&amp;명단!I608</f>
        <v>신동백여100</v>
      </c>
    </row>
    <row r="608" spans="1:7" ht="17.25" customHeight="1" x14ac:dyDescent="0.3">
      <c r="A608" s="178" t="str">
        <f>명단!E609</f>
        <v>신동백</v>
      </c>
      <c r="B608" s="178" t="str">
        <f>명단!B609&amp;명단!C609&amp;명단!D609</f>
        <v>혼복50대D</v>
      </c>
      <c r="C608" s="178" t="str">
        <f>명단!E609&amp;명단!B609</f>
        <v>신동백혼복</v>
      </c>
      <c r="D608" s="178" t="str">
        <f>명단!E609&amp;명단!C609</f>
        <v>신동백50대</v>
      </c>
      <c r="E608" s="178" t="str">
        <f>명단!E609&amp;명단!D609</f>
        <v>신동백D</v>
      </c>
      <c r="F608" s="178" t="str">
        <f>명단!E609&amp;명단!G609</f>
        <v>신동백남 95</v>
      </c>
      <c r="G608" s="178" t="str">
        <f>명단!E609&amp;명단!I609</f>
        <v>신동백여100</v>
      </c>
    </row>
    <row r="609" spans="1:7" ht="17.25" customHeight="1" x14ac:dyDescent="0.3">
      <c r="A609" s="178" t="str">
        <f>명단!E610</f>
        <v>신동백</v>
      </c>
      <c r="B609" s="178" t="str">
        <f>명단!B610&amp;명단!C610&amp;명단!D610</f>
        <v>혼복50대D</v>
      </c>
      <c r="C609" s="178" t="str">
        <f>명단!E610&amp;명단!B610</f>
        <v>신동백혼복</v>
      </c>
      <c r="D609" s="178" t="str">
        <f>명단!E610&amp;명단!C610</f>
        <v>신동백50대</v>
      </c>
      <c r="E609" s="178" t="str">
        <f>명단!E610&amp;명단!D610</f>
        <v>신동백D</v>
      </c>
      <c r="F609" s="178" t="str">
        <f>명단!E610&amp;명단!G610</f>
        <v>신동백여 95</v>
      </c>
      <c r="G609" s="178" t="str">
        <f>명단!E610&amp;명단!I610</f>
        <v>신동백여100</v>
      </c>
    </row>
    <row r="610" spans="1:7" ht="17.25" customHeight="1" x14ac:dyDescent="0.3">
      <c r="A610" s="178" t="str">
        <f>명단!E611</f>
        <v>오산대원</v>
      </c>
      <c r="B610" s="178" t="str">
        <f>명단!B611&amp;명단!C611&amp;명단!D611</f>
        <v>혼복50대D</v>
      </c>
      <c r="C610" s="178" t="str">
        <f>명단!E611&amp;명단!B611</f>
        <v>오산대원혼복</v>
      </c>
      <c r="D610" s="178" t="str">
        <f>명단!E611&amp;명단!C611</f>
        <v>오산대원50대</v>
      </c>
      <c r="E610" s="178" t="str">
        <f>명단!E611&amp;명단!D611</f>
        <v>오산대원D</v>
      </c>
      <c r="F610" s="178" t="str">
        <f>명단!E611&amp;명단!G611</f>
        <v>오산대원남100</v>
      </c>
      <c r="G610" s="178" t="str">
        <f>명단!E611&amp;명단!I611</f>
        <v>오산대원여 90</v>
      </c>
    </row>
    <row r="611" spans="1:7" ht="17.25" customHeight="1" x14ac:dyDescent="0.3">
      <c r="A611" s="178" t="str">
        <f>명단!E612</f>
        <v>우정</v>
      </c>
      <c r="B611" s="178" t="str">
        <f>명단!B612&amp;명단!C612&amp;명단!D612</f>
        <v>혼복50대D</v>
      </c>
      <c r="C611" s="178" t="str">
        <f>명단!E612&amp;명단!B612</f>
        <v>우정혼복</v>
      </c>
      <c r="D611" s="178" t="str">
        <f>명단!E612&amp;명단!C612</f>
        <v>우정50대</v>
      </c>
      <c r="E611" s="178" t="str">
        <f>명단!E612&amp;명단!D612</f>
        <v>우정D</v>
      </c>
      <c r="F611" s="178" t="str">
        <f>명단!E612&amp;명단!G612</f>
        <v>우정남100</v>
      </c>
      <c r="G611" s="178" t="str">
        <f>명단!E612&amp;명단!I612</f>
        <v>우정여 90</v>
      </c>
    </row>
    <row r="612" spans="1:7" ht="17.25" customHeight="1" x14ac:dyDescent="0.3">
      <c r="A612" s="178" t="str">
        <f>명단!E613</f>
        <v>토월</v>
      </c>
      <c r="B612" s="178" t="str">
        <f>명단!B613&amp;명단!C613&amp;명단!D613</f>
        <v>혼복50대D</v>
      </c>
      <c r="C612" s="178" t="str">
        <f>명단!E613&amp;명단!B613</f>
        <v>토월혼복</v>
      </c>
      <c r="D612" s="178" t="str">
        <f>명단!E613&amp;명단!C613</f>
        <v>토월50대</v>
      </c>
      <c r="E612" s="178" t="str">
        <f>명단!E613&amp;명단!D613</f>
        <v>토월D</v>
      </c>
      <c r="F612" s="178" t="str">
        <f>명단!E613&amp;명단!G613</f>
        <v>토월남105</v>
      </c>
      <c r="G612" s="178" t="str">
        <f>명단!E613&amp;명단!I613</f>
        <v>토월남 95</v>
      </c>
    </row>
    <row r="613" spans="1:7" ht="17.25" customHeight="1" x14ac:dyDescent="0.3">
      <c r="A613" s="178" t="str">
        <f>명단!E614</f>
        <v>사리울</v>
      </c>
      <c r="B613" s="178" t="str">
        <f>명단!B614&amp;명단!C614&amp;명단!D614</f>
        <v>혼복60대C</v>
      </c>
      <c r="C613" s="178" t="str">
        <f>명단!E614&amp;명단!B614</f>
        <v>사리울혼복</v>
      </c>
      <c r="D613" s="178" t="str">
        <f>명단!E614&amp;명단!C614</f>
        <v>사리울60대</v>
      </c>
      <c r="E613" s="178" t="str">
        <f>명단!E614&amp;명단!D614</f>
        <v>사리울C</v>
      </c>
      <c r="F613" s="178" t="str">
        <f>명단!E614&amp;명단!G614</f>
        <v>사리울여 95</v>
      </c>
      <c r="G613" s="178" t="str">
        <f>명단!E614&amp;명단!I614</f>
        <v>사리울여 90</v>
      </c>
    </row>
    <row r="614" spans="1:7" ht="17.25" customHeight="1" x14ac:dyDescent="0.3">
      <c r="A614" s="178" t="str">
        <f>명단!E615</f>
        <v>서경</v>
      </c>
      <c r="B614" s="178" t="str">
        <f>명단!B615&amp;명단!C615&amp;명단!D615</f>
        <v>혼복60대D</v>
      </c>
      <c r="C614" s="178" t="str">
        <f>명단!E615&amp;명단!B615</f>
        <v>서경혼복</v>
      </c>
      <c r="D614" s="178" t="str">
        <f>명단!E615&amp;명단!C615</f>
        <v>서경60대</v>
      </c>
      <c r="E614" s="178" t="str">
        <f>명단!E615&amp;명단!D615</f>
        <v>서경D</v>
      </c>
      <c r="F614" s="178" t="str">
        <f>명단!E615&amp;명단!G615</f>
        <v>서경남 95</v>
      </c>
      <c r="G614" s="178" t="str">
        <f>명단!E615&amp;명단!I615</f>
        <v>서경여 85</v>
      </c>
    </row>
    <row r="615" spans="1:7" ht="17.25" customHeight="1" x14ac:dyDescent="0.3">
      <c r="A615" s="178" t="str">
        <f>명단!E616</f>
        <v>죽전</v>
      </c>
      <c r="B615" s="178" t="str">
        <f>명단!B616&amp;명단!C616&amp;명단!D616</f>
        <v>혼복60대D</v>
      </c>
      <c r="C615" s="178" t="str">
        <f>명단!E616&amp;명단!B616</f>
        <v>죽전혼복</v>
      </c>
      <c r="D615" s="178" t="str">
        <f>명단!E616&amp;명단!C616</f>
        <v>죽전60대</v>
      </c>
      <c r="E615" s="178" t="str">
        <f>명단!E616&amp;명단!D616</f>
        <v>죽전D</v>
      </c>
      <c r="F615" s="178" t="str">
        <f>명단!E616&amp;명단!G616</f>
        <v>죽전남100</v>
      </c>
      <c r="G615" s="178" t="str">
        <f>명단!E616&amp;명단!I616</f>
        <v>죽전여100</v>
      </c>
    </row>
    <row r="616" spans="1:7" ht="17.25" customHeight="1" x14ac:dyDescent="0.3">
      <c r="A616" s="178">
        <f>명단!E617</f>
        <v>0</v>
      </c>
      <c r="B616" s="178" t="str">
        <f>명단!B617&amp;명단!C617&amp;명단!D617</f>
        <v/>
      </c>
      <c r="C616" s="178" t="str">
        <f>명단!E617&amp;명단!B617</f>
        <v/>
      </c>
      <c r="D616" s="178" t="str">
        <f>명단!E617&amp;명단!C617</f>
        <v/>
      </c>
      <c r="E616" s="178" t="str">
        <f>명단!E617&amp;명단!D617</f>
        <v/>
      </c>
      <c r="F616" s="178" t="str">
        <f>명단!E617&amp;명단!G617</f>
        <v/>
      </c>
      <c r="G616" s="178" t="str">
        <f>명단!E617&amp;명단!I617</f>
        <v/>
      </c>
    </row>
    <row r="617" spans="1:7" ht="17.25" customHeight="1" x14ac:dyDescent="0.3">
      <c r="A617" s="178">
        <f>명단!E618</f>
        <v>0</v>
      </c>
      <c r="B617" s="178" t="str">
        <f>명단!B618&amp;명단!C618&amp;명단!D618</f>
        <v/>
      </c>
      <c r="C617" s="178" t="str">
        <f>명단!E618&amp;명단!B618</f>
        <v/>
      </c>
      <c r="D617" s="178" t="str">
        <f>명단!E618&amp;명단!C618</f>
        <v/>
      </c>
      <c r="E617" s="178" t="str">
        <f>명단!E618&amp;명단!D618</f>
        <v/>
      </c>
      <c r="F617" s="178" t="str">
        <f>명단!E618&amp;명단!G618</f>
        <v/>
      </c>
      <c r="G617" s="178" t="str">
        <f>명단!E618&amp;명단!I618</f>
        <v/>
      </c>
    </row>
    <row r="618" spans="1:7" ht="17.25" customHeight="1" x14ac:dyDescent="0.3">
      <c r="A618" s="178">
        <f>명단!E619</f>
        <v>0</v>
      </c>
      <c r="B618" s="178" t="str">
        <f>명단!B619&amp;명단!C619&amp;명단!D619</f>
        <v/>
      </c>
      <c r="C618" s="178" t="str">
        <f>명단!E619&amp;명단!B619</f>
        <v/>
      </c>
      <c r="D618" s="178" t="str">
        <f>명단!E619&amp;명단!C619</f>
        <v/>
      </c>
      <c r="E618" s="178" t="str">
        <f>명단!E619&amp;명단!D619</f>
        <v/>
      </c>
      <c r="F618" s="178" t="str">
        <f>명단!E619&amp;명단!G619</f>
        <v/>
      </c>
      <c r="G618" s="178" t="str">
        <f>명단!E619&amp;명단!I619</f>
        <v/>
      </c>
    </row>
    <row r="619" spans="1:7" ht="17.25" customHeight="1" x14ac:dyDescent="0.3">
      <c r="A619" s="178">
        <f>명단!E620</f>
        <v>0</v>
      </c>
      <c r="B619" s="178" t="str">
        <f>명단!B620&amp;명단!C620&amp;명단!D620</f>
        <v/>
      </c>
      <c r="C619" s="178" t="str">
        <f>명단!E620&amp;명단!B620</f>
        <v/>
      </c>
      <c r="D619" s="178" t="str">
        <f>명단!E620&amp;명단!C620</f>
        <v/>
      </c>
      <c r="E619" s="178" t="str">
        <f>명단!E620&amp;명단!D620</f>
        <v/>
      </c>
      <c r="F619" s="178" t="str">
        <f>명단!E620&amp;명단!G620</f>
        <v/>
      </c>
      <c r="G619" s="178" t="str">
        <f>명단!E620&amp;명단!I620</f>
        <v/>
      </c>
    </row>
    <row r="620" spans="1:7" ht="17.25" customHeight="1" x14ac:dyDescent="0.3">
      <c r="A620" s="178">
        <f>명단!E621</f>
        <v>0</v>
      </c>
      <c r="B620" s="178" t="str">
        <f>명단!B621&amp;명단!C621&amp;명단!D621</f>
        <v/>
      </c>
      <c r="C620" s="178" t="str">
        <f>명단!E621&amp;명단!B621</f>
        <v/>
      </c>
      <c r="D620" s="178" t="str">
        <f>명단!E621&amp;명단!C621</f>
        <v/>
      </c>
      <c r="E620" s="178" t="str">
        <f>명단!E621&amp;명단!D621</f>
        <v/>
      </c>
      <c r="F620" s="178" t="str">
        <f>명단!E621&amp;명단!G621</f>
        <v/>
      </c>
      <c r="G620" s="178" t="str">
        <f>명단!E621&amp;명단!I621</f>
        <v/>
      </c>
    </row>
    <row r="621" spans="1:7" ht="17.25" customHeight="1" x14ac:dyDescent="0.3">
      <c r="A621" s="178">
        <f>명단!E622</f>
        <v>0</v>
      </c>
      <c r="B621" s="178" t="str">
        <f>명단!B622&amp;명단!C622&amp;명단!D622</f>
        <v/>
      </c>
      <c r="C621" s="178" t="str">
        <f>명단!E622&amp;명단!B622</f>
        <v/>
      </c>
      <c r="D621" s="178" t="str">
        <f>명단!E622&amp;명단!C622</f>
        <v/>
      </c>
      <c r="E621" s="178" t="str">
        <f>명단!E622&amp;명단!D622</f>
        <v/>
      </c>
      <c r="F621" s="178" t="str">
        <f>명단!E622&amp;명단!G622</f>
        <v/>
      </c>
      <c r="G621" s="178" t="str">
        <f>명단!E622&amp;명단!I622</f>
        <v/>
      </c>
    </row>
    <row r="622" spans="1:7" ht="17.25" customHeight="1" x14ac:dyDescent="0.3">
      <c r="A622" s="178">
        <f>명단!E623</f>
        <v>0</v>
      </c>
      <c r="B622" s="178" t="str">
        <f>명단!B623&amp;명단!C623&amp;명단!D623</f>
        <v/>
      </c>
      <c r="C622" s="178" t="str">
        <f>명단!E623&amp;명단!B623</f>
        <v/>
      </c>
      <c r="D622" s="178" t="str">
        <f>명단!E623&amp;명단!C623</f>
        <v/>
      </c>
      <c r="E622" s="178" t="str">
        <f>명단!E623&amp;명단!D623</f>
        <v/>
      </c>
      <c r="F622" s="178" t="str">
        <f>명단!E623&amp;명단!G623</f>
        <v/>
      </c>
      <c r="G622" s="178" t="str">
        <f>명단!E623&amp;명단!I623</f>
        <v/>
      </c>
    </row>
    <row r="623" spans="1:7" ht="17.25" customHeight="1" x14ac:dyDescent="0.3">
      <c r="A623" s="178">
        <f>명단!E624</f>
        <v>0</v>
      </c>
      <c r="B623" s="178" t="str">
        <f>명단!B624&amp;명단!C624&amp;명단!D624</f>
        <v/>
      </c>
      <c r="C623" s="178" t="str">
        <f>명단!E624&amp;명단!B624</f>
        <v/>
      </c>
      <c r="D623" s="178" t="str">
        <f>명단!E624&amp;명단!C624</f>
        <v/>
      </c>
      <c r="E623" s="178" t="str">
        <f>명단!E624&amp;명단!D624</f>
        <v/>
      </c>
      <c r="F623" s="178" t="str">
        <f>명단!E624&amp;명단!G624</f>
        <v/>
      </c>
      <c r="G623" s="178" t="str">
        <f>명단!E624&amp;명단!I624</f>
        <v/>
      </c>
    </row>
    <row r="624" spans="1:7" ht="17.25" customHeight="1" x14ac:dyDescent="0.3">
      <c r="A624" s="178">
        <f>명단!E625</f>
        <v>0</v>
      </c>
      <c r="B624" s="178" t="str">
        <f>명단!B625&amp;명단!C625&amp;명단!D625</f>
        <v/>
      </c>
      <c r="C624" s="178" t="str">
        <f>명단!E625&amp;명단!B625</f>
        <v/>
      </c>
      <c r="D624" s="178" t="str">
        <f>명단!E625&amp;명단!C625</f>
        <v/>
      </c>
      <c r="E624" s="178" t="str">
        <f>명단!E625&amp;명단!D625</f>
        <v/>
      </c>
      <c r="F624" s="178" t="str">
        <f>명단!E625&amp;명단!G625</f>
        <v/>
      </c>
      <c r="G624" s="178" t="str">
        <f>명단!E625&amp;명단!I625</f>
        <v/>
      </c>
    </row>
    <row r="625" spans="1:7" ht="17.25" customHeight="1" x14ac:dyDescent="0.3">
      <c r="A625" s="178">
        <f>명단!E626</f>
        <v>0</v>
      </c>
      <c r="B625" s="178" t="str">
        <f>명단!B626&amp;명단!C626&amp;명단!D626</f>
        <v/>
      </c>
      <c r="C625" s="178" t="str">
        <f>명단!E626&amp;명단!B626</f>
        <v/>
      </c>
      <c r="D625" s="178" t="str">
        <f>명단!E626&amp;명단!C626</f>
        <v/>
      </c>
      <c r="E625" s="178" t="str">
        <f>명단!E626&amp;명단!D626</f>
        <v/>
      </c>
      <c r="F625" s="178" t="str">
        <f>명단!E626&amp;명단!G626</f>
        <v/>
      </c>
      <c r="G625" s="178" t="str">
        <f>명단!E626&amp;명단!I626</f>
        <v/>
      </c>
    </row>
    <row r="626" spans="1:7" ht="17.25" customHeight="1" x14ac:dyDescent="0.3">
      <c r="A626" s="178">
        <f>명단!E627</f>
        <v>0</v>
      </c>
      <c r="B626" s="178" t="str">
        <f>명단!B627&amp;명단!C627&amp;명단!D627</f>
        <v/>
      </c>
      <c r="C626" s="178" t="str">
        <f>명단!E627&amp;명단!B627</f>
        <v/>
      </c>
      <c r="D626" s="178" t="str">
        <f>명단!E627&amp;명단!C627</f>
        <v/>
      </c>
      <c r="E626" s="178" t="str">
        <f>명단!E627&amp;명단!D627</f>
        <v/>
      </c>
      <c r="F626" s="178" t="str">
        <f>명단!E627&amp;명단!G627</f>
        <v/>
      </c>
      <c r="G626" s="178" t="str">
        <f>명단!E627&amp;명단!I627</f>
        <v/>
      </c>
    </row>
    <row r="627" spans="1:7" ht="17.25" customHeight="1" x14ac:dyDescent="0.3">
      <c r="A627" s="178">
        <f>명단!E628</f>
        <v>0</v>
      </c>
      <c r="B627" s="178" t="str">
        <f>명단!B628&amp;명단!C628&amp;명단!D628</f>
        <v/>
      </c>
      <c r="C627" s="178" t="str">
        <f>명단!E628&amp;명단!B628</f>
        <v/>
      </c>
      <c r="D627" s="178" t="str">
        <f>명단!E628&amp;명단!C628</f>
        <v/>
      </c>
      <c r="E627" s="178" t="str">
        <f>명단!E628&amp;명단!D628</f>
        <v/>
      </c>
      <c r="F627" s="178" t="str">
        <f>명단!E628&amp;명단!G628</f>
        <v/>
      </c>
      <c r="G627" s="178" t="str">
        <f>명단!E628&amp;명단!I628</f>
        <v/>
      </c>
    </row>
    <row r="628" spans="1:7" ht="17.25" customHeight="1" x14ac:dyDescent="0.3">
      <c r="A628" s="178">
        <f>명단!E629</f>
        <v>0</v>
      </c>
      <c r="B628" s="178" t="str">
        <f>명단!B629&amp;명단!C629&amp;명단!D629</f>
        <v/>
      </c>
      <c r="C628" s="178" t="str">
        <f>명단!E629&amp;명단!B629</f>
        <v/>
      </c>
      <c r="D628" s="178" t="str">
        <f>명단!E629&amp;명단!C629</f>
        <v/>
      </c>
      <c r="E628" s="178" t="str">
        <f>명단!E629&amp;명단!D629</f>
        <v/>
      </c>
      <c r="F628" s="178" t="str">
        <f>명단!E629&amp;명단!G629</f>
        <v/>
      </c>
      <c r="G628" s="178" t="str">
        <f>명단!E629&amp;명단!I629</f>
        <v/>
      </c>
    </row>
    <row r="629" spans="1:7" ht="17.25" customHeight="1" x14ac:dyDescent="0.3">
      <c r="A629" s="178">
        <f>명단!E630</f>
        <v>0</v>
      </c>
      <c r="B629" s="178" t="str">
        <f>명단!B630&amp;명단!C630&amp;명단!D630</f>
        <v/>
      </c>
      <c r="C629" s="178" t="str">
        <f>명단!E630&amp;명단!B630</f>
        <v/>
      </c>
      <c r="D629" s="178" t="str">
        <f>명단!E630&amp;명단!C630</f>
        <v/>
      </c>
      <c r="E629" s="178" t="str">
        <f>명단!E630&amp;명단!D630</f>
        <v/>
      </c>
      <c r="F629" s="178" t="str">
        <f>명단!E630&amp;명단!G630</f>
        <v/>
      </c>
      <c r="G629" s="178" t="str">
        <f>명단!E630&amp;명단!I630</f>
        <v/>
      </c>
    </row>
    <row r="630" spans="1:7" ht="17.25" customHeight="1" x14ac:dyDescent="0.3">
      <c r="A630" s="178">
        <f>명단!E631</f>
        <v>0</v>
      </c>
      <c r="B630" s="178" t="str">
        <f>명단!B631&amp;명단!C631&amp;명단!D631</f>
        <v/>
      </c>
      <c r="C630" s="178" t="str">
        <f>명단!E631&amp;명단!B631</f>
        <v/>
      </c>
      <c r="D630" s="178" t="str">
        <f>명단!E631&amp;명단!C631</f>
        <v/>
      </c>
      <c r="E630" s="178" t="str">
        <f>명단!E631&amp;명단!D631</f>
        <v/>
      </c>
      <c r="F630" s="178" t="str">
        <f>명단!E631&amp;명단!G631</f>
        <v/>
      </c>
      <c r="G630" s="178" t="str">
        <f>명단!E631&amp;명단!I631</f>
        <v/>
      </c>
    </row>
  </sheetData>
  <sortState ref="C3:D629">
    <sortCondition ref="C629"/>
  </sortState>
  <phoneticPr fontId="2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E17" sqref="E17"/>
    </sheetView>
  </sheetViews>
  <sheetFormatPr defaultRowHeight="16.5" x14ac:dyDescent="0.3"/>
  <sheetData>
    <row r="1" spans="1:9" s="193" customFormat="1" ht="21.75" customHeight="1" x14ac:dyDescent="0.3">
      <c r="A1" s="194">
        <v>263</v>
      </c>
      <c r="B1" s="193" t="s">
        <v>17</v>
      </c>
      <c r="C1" s="193" t="s">
        <v>159</v>
      </c>
      <c r="D1" s="193" t="s">
        <v>18</v>
      </c>
      <c r="E1" s="193" t="s">
        <v>305</v>
      </c>
      <c r="F1" s="195" t="s">
        <v>627</v>
      </c>
      <c r="G1" s="3" t="s">
        <v>150</v>
      </c>
      <c r="H1" s="193" t="s">
        <v>628</v>
      </c>
      <c r="I1" s="193" t="s">
        <v>148</v>
      </c>
    </row>
    <row r="2" spans="1:9" s="193" customFormat="1" ht="21.75" customHeight="1" x14ac:dyDescent="0.3">
      <c r="A2" s="194">
        <v>264</v>
      </c>
      <c r="B2" s="193" t="s">
        <v>17</v>
      </c>
      <c r="C2" s="193" t="s">
        <v>159</v>
      </c>
      <c r="D2" s="193" t="s">
        <v>18</v>
      </c>
      <c r="E2" s="193" t="s">
        <v>305</v>
      </c>
      <c r="F2" s="195" t="s">
        <v>629</v>
      </c>
      <c r="G2" s="3" t="s">
        <v>148</v>
      </c>
      <c r="H2" s="193" t="s">
        <v>259</v>
      </c>
      <c r="I2" s="193" t="s">
        <v>148</v>
      </c>
    </row>
    <row r="3" spans="1:9" s="193" customFormat="1" ht="21.75" customHeight="1" x14ac:dyDescent="0.3">
      <c r="A3" s="194">
        <v>265</v>
      </c>
      <c r="B3" s="193" t="s">
        <v>17</v>
      </c>
      <c r="C3" s="193" t="s">
        <v>159</v>
      </c>
      <c r="D3" s="193" t="s">
        <v>18</v>
      </c>
      <c r="E3" s="193" t="s">
        <v>305</v>
      </c>
      <c r="F3" s="195" t="s">
        <v>630</v>
      </c>
      <c r="G3" s="3" t="s">
        <v>140</v>
      </c>
      <c r="H3" s="193" t="s">
        <v>631</v>
      </c>
      <c r="I3" s="193" t="s">
        <v>148</v>
      </c>
    </row>
    <row r="4" spans="1:9" s="193" customFormat="1" ht="21.75" customHeight="1" x14ac:dyDescent="0.3">
      <c r="A4" s="194">
        <v>266</v>
      </c>
      <c r="B4" s="193" t="s">
        <v>17</v>
      </c>
      <c r="C4" s="193" t="s">
        <v>159</v>
      </c>
      <c r="D4" s="193" t="s">
        <v>18</v>
      </c>
      <c r="E4" s="193" t="s">
        <v>305</v>
      </c>
      <c r="F4" s="195" t="s">
        <v>632</v>
      </c>
      <c r="G4" s="3" t="s">
        <v>146</v>
      </c>
      <c r="H4" s="193" t="s">
        <v>633</v>
      </c>
      <c r="I4" s="193" t="s">
        <v>146</v>
      </c>
    </row>
    <row r="5" spans="1:9" s="193" customFormat="1" ht="21.75" customHeight="1" x14ac:dyDescent="0.3">
      <c r="A5" s="194">
        <v>267</v>
      </c>
      <c r="B5" s="193" t="s">
        <v>17</v>
      </c>
      <c r="C5" s="193" t="s">
        <v>159</v>
      </c>
      <c r="D5" s="193" t="s">
        <v>18</v>
      </c>
      <c r="E5" s="193" t="s">
        <v>305</v>
      </c>
      <c r="F5" s="195" t="s">
        <v>634</v>
      </c>
      <c r="G5" s="3" t="s">
        <v>138</v>
      </c>
      <c r="H5" s="193" t="s">
        <v>635</v>
      </c>
      <c r="I5" s="193" t="s">
        <v>138</v>
      </c>
    </row>
    <row r="6" spans="1:9" s="193" customFormat="1" ht="21.75" customHeight="1" x14ac:dyDescent="0.3">
      <c r="A6" s="194">
        <v>268</v>
      </c>
      <c r="B6" s="193" t="s">
        <v>17</v>
      </c>
      <c r="C6" s="193" t="s">
        <v>159</v>
      </c>
      <c r="D6" s="193" t="s">
        <v>18</v>
      </c>
      <c r="E6" s="193" t="s">
        <v>305</v>
      </c>
      <c r="F6" s="195" t="s">
        <v>636</v>
      </c>
      <c r="G6" s="3" t="s">
        <v>146</v>
      </c>
      <c r="H6" s="193" t="s">
        <v>637</v>
      </c>
      <c r="I6" s="193" t="s">
        <v>140</v>
      </c>
    </row>
    <row r="7" spans="1:9" s="193" customFormat="1" ht="21.75" customHeight="1" x14ac:dyDescent="0.3">
      <c r="A7" s="194">
        <v>417</v>
      </c>
      <c r="B7" s="193" t="s">
        <v>17</v>
      </c>
      <c r="C7" s="193" t="s">
        <v>277</v>
      </c>
      <c r="D7" s="193" t="s">
        <v>278</v>
      </c>
      <c r="E7" s="193" t="s">
        <v>305</v>
      </c>
      <c r="F7" s="195" t="s">
        <v>638</v>
      </c>
      <c r="G7" s="3" t="s">
        <v>150</v>
      </c>
      <c r="H7" s="193" t="s">
        <v>639</v>
      </c>
      <c r="I7" s="193" t="s">
        <v>146</v>
      </c>
    </row>
    <row r="8" spans="1:9" s="193" customFormat="1" ht="21.75" customHeight="1" x14ac:dyDescent="0.3">
      <c r="A8" s="194">
        <v>418</v>
      </c>
      <c r="B8" s="193" t="s">
        <v>17</v>
      </c>
      <c r="C8" s="193" t="s">
        <v>277</v>
      </c>
      <c r="D8" s="193" t="s">
        <v>278</v>
      </c>
      <c r="E8" s="193" t="s">
        <v>305</v>
      </c>
      <c r="F8" s="195" t="s">
        <v>265</v>
      </c>
      <c r="G8" s="3" t="s">
        <v>146</v>
      </c>
      <c r="H8" s="193" t="s">
        <v>640</v>
      </c>
      <c r="I8" s="193" t="s">
        <v>148</v>
      </c>
    </row>
    <row r="9" spans="1:9" s="193" customFormat="1" ht="21.75" customHeight="1" x14ac:dyDescent="0.3">
      <c r="A9" s="194">
        <v>419</v>
      </c>
      <c r="B9" s="193" t="s">
        <v>17</v>
      </c>
      <c r="C9" s="193" t="s">
        <v>277</v>
      </c>
      <c r="D9" s="193" t="s">
        <v>278</v>
      </c>
      <c r="E9" s="193" t="s">
        <v>305</v>
      </c>
      <c r="F9" s="195" t="s">
        <v>641</v>
      </c>
      <c r="G9" s="3" t="s">
        <v>150</v>
      </c>
      <c r="H9" s="193" t="s">
        <v>642</v>
      </c>
      <c r="I9" s="193" t="s">
        <v>146</v>
      </c>
    </row>
    <row r="10" spans="1:9" s="193" customFormat="1" ht="21.75" customHeight="1" x14ac:dyDescent="0.3">
      <c r="A10" s="194">
        <v>420</v>
      </c>
      <c r="B10" s="193" t="s">
        <v>17</v>
      </c>
      <c r="C10" s="193" t="s">
        <v>277</v>
      </c>
      <c r="D10" s="193" t="s">
        <v>278</v>
      </c>
      <c r="E10" s="193" t="s">
        <v>305</v>
      </c>
      <c r="F10" s="195" t="s">
        <v>643</v>
      </c>
      <c r="G10" s="3" t="s">
        <v>150</v>
      </c>
      <c r="H10" s="193" t="s">
        <v>644</v>
      </c>
      <c r="I10" s="193" t="s">
        <v>146</v>
      </c>
    </row>
  </sheetData>
  <phoneticPr fontId="2" type="noConversion"/>
  <conditionalFormatting sqref="B1:B10">
    <cfRule type="cellIs" dxfId="2" priority="1" operator="equal">
      <formula>"혼복"</formula>
    </cfRule>
    <cfRule type="cellIs" dxfId="1" priority="2" operator="equal">
      <formula>"여복"</formula>
    </cfRule>
    <cfRule type="cellIs" dxfId="0" priority="3" operator="equal">
      <formula>"남복"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49"/>
  <sheetViews>
    <sheetView showGridLines="0" showZeros="0" topLeftCell="A31" zoomScale="115" zoomScaleNormal="115" workbookViewId="0">
      <selection activeCell="V45" sqref="A1:V45"/>
    </sheetView>
  </sheetViews>
  <sheetFormatPr defaultColWidth="4.75" defaultRowHeight="17.25" customHeight="1" x14ac:dyDescent="0.3"/>
  <cols>
    <col min="1" max="1" width="1.75" style="58" customWidth="1"/>
    <col min="2" max="3" width="4.75" style="58"/>
    <col min="4" max="9" width="4.875" style="58" bestFit="1" customWidth="1"/>
    <col min="10" max="10" width="1.75" style="58" customWidth="1"/>
    <col min="11" max="11" width="2.875" style="58" customWidth="1"/>
    <col min="12" max="12" width="5.125" style="185" customWidth="1"/>
    <col min="13" max="13" width="5.125" style="58" customWidth="1"/>
    <col min="14" max="14" width="1.75" style="58" customWidth="1"/>
    <col min="15" max="15" width="3.25" style="137" bestFit="1" customWidth="1"/>
    <col min="16" max="16" width="6.75" style="185" customWidth="1"/>
    <col min="17" max="17" width="5.125" style="58" customWidth="1"/>
    <col min="18" max="18" width="1.75" style="58" customWidth="1"/>
    <col min="19" max="19" width="4.125" style="137" bestFit="1" customWidth="1"/>
    <col min="20" max="20" width="6.75" style="185" customWidth="1"/>
    <col min="21" max="21" width="5.125" style="58" customWidth="1"/>
    <col min="22" max="22" width="1.75" style="58" customWidth="1"/>
    <col min="23" max="16384" width="4.75" style="58"/>
  </cols>
  <sheetData>
    <row r="1" spans="2:22" ht="17.25" customHeight="1" x14ac:dyDescent="0.3">
      <c r="B1" s="57" t="s">
        <v>115</v>
      </c>
    </row>
    <row r="2" spans="2:22" ht="17.25" customHeight="1" x14ac:dyDescent="0.3">
      <c r="B2" s="57"/>
    </row>
    <row r="3" spans="2:22" ht="17.25" customHeight="1" x14ac:dyDescent="0.3">
      <c r="B3" s="219" t="s">
        <v>112</v>
      </c>
      <c r="C3" s="219"/>
      <c r="D3" s="219"/>
      <c r="E3" s="219"/>
      <c r="F3" s="219"/>
      <c r="G3" s="219"/>
      <c r="H3" s="219"/>
      <c r="I3" s="219"/>
      <c r="J3" s="144"/>
      <c r="K3" s="209" t="s">
        <v>314</v>
      </c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198"/>
    </row>
    <row r="4" spans="2:22" ht="17.25" customHeight="1" x14ac:dyDescent="0.3">
      <c r="B4" s="59" t="s">
        <v>7</v>
      </c>
      <c r="C4" s="59" t="s">
        <v>113</v>
      </c>
      <c r="D4" s="60" t="s">
        <v>114</v>
      </c>
      <c r="E4" s="61" t="s">
        <v>84</v>
      </c>
      <c r="F4" s="61" t="s">
        <v>85</v>
      </c>
      <c r="G4" s="61" t="s">
        <v>87</v>
      </c>
      <c r="H4" s="61" t="s">
        <v>89</v>
      </c>
      <c r="I4" s="62" t="s">
        <v>3</v>
      </c>
      <c r="K4" s="222" t="s">
        <v>720</v>
      </c>
      <c r="L4" s="223"/>
      <c r="M4" s="204" t="s">
        <v>286</v>
      </c>
      <c r="N4" s="156"/>
      <c r="O4" s="224" t="s">
        <v>721</v>
      </c>
      <c r="P4" s="225"/>
      <c r="Q4" s="204" t="s">
        <v>286</v>
      </c>
      <c r="S4" s="224" t="s">
        <v>721</v>
      </c>
      <c r="T4" s="225"/>
      <c r="U4" s="204" t="s">
        <v>286</v>
      </c>
      <c r="V4" s="196"/>
    </row>
    <row r="5" spans="2:22" ht="17.25" customHeight="1" x14ac:dyDescent="0.3">
      <c r="B5" s="220" t="s">
        <v>0</v>
      </c>
      <c r="C5" s="121" t="s">
        <v>102</v>
      </c>
      <c r="D5" s="122">
        <f>COUNTIF(종목별!$B:$B,B$5&amp;D$4&amp;C5)</f>
        <v>10</v>
      </c>
      <c r="E5" s="123">
        <f>COUNTIF(종목별!$B:$B,B$5&amp;E$4&amp;C5)</f>
        <v>0</v>
      </c>
      <c r="F5" s="123">
        <f>COUNTIF(종목별!$B:$B,B$5&amp;F$4&amp;C5)</f>
        <v>0</v>
      </c>
      <c r="G5" s="123">
        <f>COUNTIF(종목별!$B:$B,B$5&amp;G$4&amp;C5)</f>
        <v>0</v>
      </c>
      <c r="H5" s="123">
        <f>COUNTIF(종목별!$B:$B,B$5&amp;H$4&amp;C5)</f>
        <v>0</v>
      </c>
      <c r="I5" s="124">
        <f>SUM(D5:H5)</f>
        <v>10</v>
      </c>
      <c r="K5" s="138">
        <v>1</v>
      </c>
      <c r="L5" s="186" t="str">
        <f>IF(K5="","",VLOOKUP(K5,소속명!A:B,2,0))</f>
        <v>갈뫼</v>
      </c>
      <c r="M5" s="139">
        <f>IF(K5="","",COUNTIF(종목별!A:A,L5))</f>
        <v>7</v>
      </c>
      <c r="O5" s="142">
        <f>K40+1</f>
        <v>37</v>
      </c>
      <c r="P5" s="186" t="str">
        <f>IF(O5="","",VLOOKUP(O5,소속명!A:B,2,0))</f>
        <v>72쥐띠</v>
      </c>
      <c r="Q5" s="139">
        <f>IF(O5="","",COUNTIF(종목별!A:A,P5))</f>
        <v>2</v>
      </c>
      <c r="S5" s="142">
        <f>O43+1</f>
        <v>76</v>
      </c>
      <c r="T5" s="186" t="str">
        <f>IF(S5="","",VLOOKUP(S5,소속명!A:B,2,0))</f>
        <v>셔틀콕</v>
      </c>
      <c r="U5" s="139">
        <f>IF(S5="","",COUNTIF(종목별!A:A,T5))</f>
        <v>2</v>
      </c>
      <c r="V5" s="137"/>
    </row>
    <row r="6" spans="2:22" ht="17.25" customHeight="1" x14ac:dyDescent="0.3">
      <c r="B6" s="220"/>
      <c r="C6" s="125" t="s">
        <v>18</v>
      </c>
      <c r="D6" s="126">
        <f>COUNTIF(종목별!$B:$B,B$5&amp;D$4&amp;C6)</f>
        <v>0</v>
      </c>
      <c r="E6" s="127">
        <f>COUNTIF(종목별!$B:$B,B$5&amp;E$4&amp;C6)</f>
        <v>5</v>
      </c>
      <c r="F6" s="127">
        <f>COUNTIF(종목별!$B:$B,B$5&amp;F$4&amp;C6)</f>
        <v>6</v>
      </c>
      <c r="G6" s="127">
        <f>COUNTIF(종목별!$B:$B,B$5&amp;G$4&amp;C6)</f>
        <v>4</v>
      </c>
      <c r="H6" s="127">
        <f>COUNTIF(종목별!$B:$B,B$5&amp;H$4&amp;C6)</f>
        <v>0</v>
      </c>
      <c r="I6" s="128">
        <f t="shared" ref="I6:I31" si="0">SUM(D6:H6)</f>
        <v>15</v>
      </c>
      <c r="K6" s="134">
        <v>2</v>
      </c>
      <c r="L6" s="135" t="str">
        <f>IF(K6="","",VLOOKUP(K6,소속명!A:B,2,0))</f>
        <v>고우</v>
      </c>
      <c r="M6" s="140">
        <f>IF(K6="","",COUNTIF(종목별!A:A,L6))</f>
        <v>13</v>
      </c>
      <c r="O6" s="143">
        <f>O5+1</f>
        <v>38</v>
      </c>
      <c r="P6" s="187" t="str">
        <f>IF(O6="","",VLOOKUP(O6,소속명!A:B,2,0))</f>
        <v>81꼬꼬</v>
      </c>
      <c r="Q6" s="140">
        <f>IF(O6="","",COUNTIF(종목별!A:A,P6))</f>
        <v>4</v>
      </c>
      <c r="S6" s="143">
        <f>S5+1</f>
        <v>77</v>
      </c>
      <c r="T6" s="187" t="str">
        <f>IF(S6="","",VLOOKUP(S6,소속명!A:B,2,0))</f>
        <v>속초하이</v>
      </c>
      <c r="U6" s="140">
        <f>IF(S6="","",COUNTIF(종목별!A:A,T6))</f>
        <v>1</v>
      </c>
      <c r="V6" s="137"/>
    </row>
    <row r="7" spans="2:22" ht="17.25" customHeight="1" x14ac:dyDescent="0.3">
      <c r="B7" s="220"/>
      <c r="C7" s="125" t="s">
        <v>16</v>
      </c>
      <c r="D7" s="126">
        <f>COUNTIF(종목별!$B:$B,B$5&amp;D$4&amp;C7)</f>
        <v>0</v>
      </c>
      <c r="E7" s="127">
        <f>COUNTIF(종목별!$B:$B,B$5&amp;E$4&amp;C7)</f>
        <v>8</v>
      </c>
      <c r="F7" s="127">
        <f>COUNTIF(종목별!$B:$B,B$5&amp;F$4&amp;C7)</f>
        <v>10</v>
      </c>
      <c r="G7" s="127">
        <f>COUNTIF(종목별!$B:$B,B$5&amp;G$4&amp;C7)</f>
        <v>5</v>
      </c>
      <c r="H7" s="127">
        <f>COUNTIF(종목별!$B:$B,B$5&amp;H$4&amp;C7)</f>
        <v>0</v>
      </c>
      <c r="I7" s="128">
        <f t="shared" si="0"/>
        <v>23</v>
      </c>
      <c r="K7" s="134">
        <v>3</v>
      </c>
      <c r="L7" s="136" t="str">
        <f>IF(K7="","",VLOOKUP(K7,소속명!A:B,2,0))</f>
        <v>광교</v>
      </c>
      <c r="M7" s="140">
        <f>IF(K7="","",COUNTIF(종목별!A:A,L7))</f>
        <v>1</v>
      </c>
      <c r="O7" s="143">
        <f t="shared" ref="O7:O41" si="1">O6+1</f>
        <v>39</v>
      </c>
      <c r="P7" s="187" t="str">
        <f>IF(O7="","",VLOOKUP(O7,소속명!A:B,2,0))</f>
        <v>ABM</v>
      </c>
      <c r="Q7" s="140">
        <f>IF(O7="","",COUNTIF(종목별!A:A,P7))</f>
        <v>4</v>
      </c>
      <c r="S7" s="143">
        <f t="shared" ref="S7:S38" si="2">S6+1</f>
        <v>78</v>
      </c>
      <c r="T7" s="187" t="str">
        <f>IF(S7="","",VLOOKUP(S7,소속명!A:B,2,0))</f>
        <v>수원</v>
      </c>
      <c r="U7" s="140">
        <f>IF(S7="","",COUNTIF(종목별!A:A,T7))</f>
        <v>1</v>
      </c>
      <c r="V7" s="137"/>
    </row>
    <row r="8" spans="2:22" ht="17.25" customHeight="1" x14ac:dyDescent="0.3">
      <c r="B8" s="220"/>
      <c r="C8" s="125" t="s">
        <v>15</v>
      </c>
      <c r="D8" s="126">
        <f>COUNTIF(종목별!$B:$B,B$5&amp;D$4&amp;C8)</f>
        <v>0</v>
      </c>
      <c r="E8" s="127">
        <f>COUNTIF(종목별!$B:$B,B$5&amp;E$4&amp;C8)</f>
        <v>11</v>
      </c>
      <c r="F8" s="127">
        <f>COUNTIF(종목별!$B:$B,B$5&amp;F$4&amp;C8)</f>
        <v>15</v>
      </c>
      <c r="G8" s="127">
        <f>COUNTIF(종목별!$B:$B,B$5&amp;G$4&amp;C8)</f>
        <v>7</v>
      </c>
      <c r="H8" s="127">
        <f>COUNTIF(종목별!$B:$B,B$5&amp;H$4&amp;C8)</f>
        <v>1</v>
      </c>
      <c r="I8" s="128">
        <f t="shared" si="0"/>
        <v>34</v>
      </c>
      <c r="K8" s="134">
        <v>4</v>
      </c>
      <c r="L8" s="135" t="str">
        <f>IF(K8="","",VLOOKUP(K8,소속명!A:B,2,0))</f>
        <v>구성</v>
      </c>
      <c r="M8" s="140">
        <f>IF(K8="","",COUNTIF(종목별!A:A,L8))</f>
        <v>1</v>
      </c>
      <c r="O8" s="143">
        <f t="shared" si="1"/>
        <v>40</v>
      </c>
      <c r="P8" s="187" t="str">
        <f>IF(O8="","",VLOOKUP(O8,소속명!A:B,2,0))</f>
        <v>RMB</v>
      </c>
      <c r="Q8" s="140">
        <f>IF(O8="","",COUNTIF(종목별!A:A,P8))</f>
        <v>3</v>
      </c>
      <c r="S8" s="143">
        <f t="shared" si="2"/>
        <v>79</v>
      </c>
      <c r="T8" s="187" t="str">
        <f>IF(S8="","",VLOOKUP(S8,소속명!A:B,2,0))</f>
        <v>수원석우</v>
      </c>
      <c r="U8" s="140">
        <f>IF(S8="","",COUNTIF(종목별!A:A,T8))</f>
        <v>2</v>
      </c>
      <c r="V8" s="137"/>
    </row>
    <row r="9" spans="2:22" ht="17.25" customHeight="1" x14ac:dyDescent="0.3">
      <c r="B9" s="220"/>
      <c r="C9" s="125" t="s">
        <v>5</v>
      </c>
      <c r="D9" s="126">
        <f>COUNTIF(종목별!$B:$B,B$5&amp;D$4&amp;C9)</f>
        <v>0</v>
      </c>
      <c r="E9" s="127">
        <f>COUNTIF(종목별!$B:$B,B$5&amp;E$4&amp;C9)</f>
        <v>51</v>
      </c>
      <c r="F9" s="127">
        <f>COUNTIF(종목별!$B:$B,B$5&amp;F$4&amp;C9)</f>
        <v>44</v>
      </c>
      <c r="G9" s="127">
        <f>COUNTIF(종목별!$B:$B,B$5&amp;G$4&amp;C9)</f>
        <v>25</v>
      </c>
      <c r="H9" s="127">
        <f>COUNTIF(종목별!$B:$B,B$5&amp;H$4&amp;C9)</f>
        <v>3</v>
      </c>
      <c r="I9" s="128">
        <f t="shared" si="0"/>
        <v>123</v>
      </c>
      <c r="K9" s="134">
        <v>5</v>
      </c>
      <c r="L9" s="135" t="str">
        <f>IF(K9="","",VLOOKUP(K9,소속명!A:B,2,0))</f>
        <v>기흥</v>
      </c>
      <c r="M9" s="140">
        <f>IF(K9="","",COUNTIF(종목별!A:A,L9))</f>
        <v>0</v>
      </c>
      <c r="O9" s="143">
        <f t="shared" si="1"/>
        <v>41</v>
      </c>
      <c r="P9" s="187" t="str">
        <f>IF(O9="","",VLOOKUP(O9,소속명!A:B,2,0))</f>
        <v>TMB</v>
      </c>
      <c r="Q9" s="140">
        <f>IF(O9="","",COUNTIF(종목별!A:A,P9))</f>
        <v>1</v>
      </c>
      <c r="S9" s="143">
        <f t="shared" si="2"/>
        <v>80</v>
      </c>
      <c r="T9" s="187" t="str">
        <f>IF(S9="","",VLOOKUP(S9,소속명!A:B,2,0))</f>
        <v>수원영통</v>
      </c>
      <c r="U9" s="140">
        <f>IF(S9="","",COUNTIF(종목별!A:A,T9))</f>
        <v>1</v>
      </c>
      <c r="V9" s="137"/>
    </row>
    <row r="10" spans="2:22" ht="17.25" customHeight="1" x14ac:dyDescent="0.3">
      <c r="B10" s="220"/>
      <c r="C10" s="125" t="s">
        <v>9</v>
      </c>
      <c r="D10" s="126">
        <f>COUNTIF(종목별!$B:$B,B$5&amp;D$4&amp;C10)</f>
        <v>0</v>
      </c>
      <c r="E10" s="127">
        <f>COUNTIF(종목별!$B:$B,B$5&amp;E$4&amp;C10)</f>
        <v>17</v>
      </c>
      <c r="F10" s="127">
        <f>COUNTIF(종목별!$B:$B,B$5&amp;F$4&amp;C10)</f>
        <v>32</v>
      </c>
      <c r="G10" s="127">
        <f>COUNTIF(종목별!$B:$B,B$5&amp;G$4&amp;C10)</f>
        <v>13</v>
      </c>
      <c r="H10" s="127">
        <f>COUNTIF(종목별!$B:$B,B$5&amp;H$4&amp;C10)</f>
        <v>0</v>
      </c>
      <c r="I10" s="128">
        <f t="shared" si="0"/>
        <v>62</v>
      </c>
      <c r="K10" s="134">
        <v>6</v>
      </c>
      <c r="L10" s="135" t="str">
        <f>IF(K10="","",VLOOKUP(K10,소속명!A:B,2,0))</f>
        <v>동백</v>
      </c>
      <c r="M10" s="140">
        <f>IF(K10="","",COUNTIF(종목별!A:A,L10))</f>
        <v>15</v>
      </c>
      <c r="O10" s="143">
        <f t="shared" si="1"/>
        <v>42</v>
      </c>
      <c r="P10" s="187" t="str">
        <f>IF(O10="","",VLOOKUP(O10,소속명!A:B,2,0))</f>
        <v>개인</v>
      </c>
      <c r="Q10" s="140">
        <f>IF(O10="","",COUNTIF(종목별!A:A,P10))</f>
        <v>1</v>
      </c>
      <c r="S10" s="143">
        <f t="shared" si="2"/>
        <v>81</v>
      </c>
      <c r="T10" s="187" t="str">
        <f>IF(S10="","",VLOOKUP(S10,소속명!A:B,2,0))</f>
        <v>수지</v>
      </c>
      <c r="U10" s="140">
        <f>IF(S10="","",COUNTIF(종목별!A:A,T10))</f>
        <v>1</v>
      </c>
      <c r="V10" s="137"/>
    </row>
    <row r="11" spans="2:22" ht="17.25" customHeight="1" x14ac:dyDescent="0.3">
      <c r="B11" s="220"/>
      <c r="C11" s="125" t="s">
        <v>105</v>
      </c>
      <c r="D11" s="126">
        <f>COUNTIF(종목별!$B:$B,B$5&amp;D$4&amp;C11)</f>
        <v>0</v>
      </c>
      <c r="E11" s="127">
        <f>COUNTIF(종목별!$B:$B,B$5&amp;E$4&amp;C11)</f>
        <v>6</v>
      </c>
      <c r="F11" s="127">
        <f>COUNTIF(종목별!$B:$B,B$5&amp;F$4&amp;C11)</f>
        <v>9</v>
      </c>
      <c r="G11" s="127">
        <f>COUNTIF(종목별!$B:$B,B$5&amp;G$4&amp;C11)</f>
        <v>4</v>
      </c>
      <c r="H11" s="127">
        <f>COUNTIF(종목별!$B:$B,B$5&amp;H$4&amp;C11)</f>
        <v>0</v>
      </c>
      <c r="I11" s="128">
        <f t="shared" si="0"/>
        <v>19</v>
      </c>
      <c r="K11" s="134">
        <v>7</v>
      </c>
      <c r="L11" s="136" t="str">
        <f>IF(K11="","",VLOOKUP(K11,소속명!A:B,2,0))</f>
        <v>라온</v>
      </c>
      <c r="M11" s="140">
        <f>IF(K11="","",COUNTIF(종목별!A:A,L11))</f>
        <v>1</v>
      </c>
      <c r="O11" s="143">
        <f t="shared" si="1"/>
        <v>43</v>
      </c>
      <c r="P11" s="187" t="str">
        <f>IF(O11="","",VLOOKUP(O11,소속명!A:B,2,0))</f>
        <v>검은팀</v>
      </c>
      <c r="Q11" s="140">
        <f>IF(O11="","",COUNTIF(종목별!A:A,P11))</f>
        <v>2</v>
      </c>
      <c r="S11" s="143">
        <f t="shared" si="2"/>
        <v>82</v>
      </c>
      <c r="T11" s="187" t="str">
        <f>IF(S11="","",VLOOKUP(S11,소속명!A:B,2,0))</f>
        <v>스윗민턴</v>
      </c>
      <c r="U11" s="140">
        <f>IF(S11="","",COUNTIF(종목별!A:A,T11))</f>
        <v>4</v>
      </c>
      <c r="V11" s="137"/>
    </row>
    <row r="12" spans="2:22" ht="17.25" customHeight="1" x14ac:dyDescent="0.3">
      <c r="B12" s="221"/>
      <c r="C12" s="129" t="s">
        <v>3</v>
      </c>
      <c r="D12" s="130">
        <f>SUM(D5:D11)</f>
        <v>10</v>
      </c>
      <c r="E12" s="131">
        <f t="shared" ref="E12:I12" si="3">SUM(E5:E11)</f>
        <v>98</v>
      </c>
      <c r="F12" s="131">
        <f t="shared" si="3"/>
        <v>116</v>
      </c>
      <c r="G12" s="131">
        <f t="shared" si="3"/>
        <v>58</v>
      </c>
      <c r="H12" s="131">
        <f t="shared" si="3"/>
        <v>4</v>
      </c>
      <c r="I12" s="132">
        <f t="shared" si="3"/>
        <v>286</v>
      </c>
      <c r="K12" s="134">
        <v>8</v>
      </c>
      <c r="L12" s="135" t="str">
        <f>IF(K12="","",VLOOKUP(K12,소속명!A:B,2,0))</f>
        <v>모현</v>
      </c>
      <c r="M12" s="140">
        <f>IF(K12="","",COUNTIF(종목별!A:A,L12))</f>
        <v>7</v>
      </c>
      <c r="O12" s="143">
        <f t="shared" si="1"/>
        <v>44</v>
      </c>
      <c r="P12" s="187" t="str">
        <f>IF(O12="","",VLOOKUP(O12,소속명!A:B,2,0))</f>
        <v>경기SCM</v>
      </c>
      <c r="Q12" s="140">
        <f>IF(O12="","",COUNTIF(종목별!A:A,P12))</f>
        <v>1</v>
      </c>
      <c r="S12" s="143">
        <f t="shared" si="2"/>
        <v>83</v>
      </c>
      <c r="T12" s="187" t="str">
        <f>IF(S12="","",VLOOKUP(S12,소속명!A:B,2,0))</f>
        <v>스카이</v>
      </c>
      <c r="U12" s="140">
        <f>IF(S12="","",COUNTIF(종목별!A:A,T12))</f>
        <v>5</v>
      </c>
      <c r="V12" s="137"/>
    </row>
    <row r="13" spans="2:22" ht="17.25" customHeight="1" x14ac:dyDescent="0.3">
      <c r="B13" s="120"/>
      <c r="C13" s="120"/>
      <c r="D13" s="120"/>
      <c r="E13" s="120"/>
      <c r="F13" s="120"/>
      <c r="G13" s="120"/>
      <c r="H13" s="120"/>
      <c r="I13" s="120"/>
      <c r="K13" s="134">
        <v>9</v>
      </c>
      <c r="L13" s="135" t="str">
        <f>IF(K13="","",VLOOKUP(K13,소속명!A:B,2,0))</f>
        <v>백암</v>
      </c>
      <c r="M13" s="140">
        <f>IF(K13="","",COUNTIF(종목별!A:A,L13))</f>
        <v>0</v>
      </c>
      <c r="O13" s="143">
        <f t="shared" si="1"/>
        <v>45</v>
      </c>
      <c r="P13" s="187" t="str">
        <f>IF(O13="","",VLOOKUP(O13,소속명!A:B,2,0))</f>
        <v>광스턴</v>
      </c>
      <c r="Q13" s="140">
        <f>IF(O13="","",COUNTIF(종목별!A:A,P13))</f>
        <v>2</v>
      </c>
      <c r="S13" s="143">
        <f t="shared" si="2"/>
        <v>84</v>
      </c>
      <c r="T13" s="187" t="str">
        <f>IF(S13="","",VLOOKUP(S13,소속명!A:B,2,0))</f>
        <v>신성</v>
      </c>
      <c r="U13" s="140">
        <f>IF(S13="","",COUNTIF(종목별!A:A,T13))</f>
        <v>1</v>
      </c>
      <c r="V13" s="137"/>
    </row>
    <row r="14" spans="2:22" ht="17.25" customHeight="1" x14ac:dyDescent="0.3">
      <c r="B14" s="59" t="s">
        <v>7</v>
      </c>
      <c r="C14" s="59" t="s">
        <v>113</v>
      </c>
      <c r="D14" s="60" t="s">
        <v>114</v>
      </c>
      <c r="E14" s="61" t="s">
        <v>84</v>
      </c>
      <c r="F14" s="61" t="s">
        <v>85</v>
      </c>
      <c r="G14" s="61" t="s">
        <v>87</v>
      </c>
      <c r="H14" s="61" t="s">
        <v>89</v>
      </c>
      <c r="I14" s="62" t="s">
        <v>3</v>
      </c>
      <c r="K14" s="134">
        <v>10</v>
      </c>
      <c r="L14" s="135" t="str">
        <f>IF(K14="","",VLOOKUP(K14,소속명!A:B,2,0))</f>
        <v>보라</v>
      </c>
      <c r="M14" s="140">
        <f>IF(K14="","",COUNTIF(종목별!A:A,L14))</f>
        <v>18</v>
      </c>
      <c r="O14" s="143">
        <f t="shared" si="1"/>
        <v>46</v>
      </c>
      <c r="P14" s="187" t="str">
        <f>IF(O14="","",VLOOKUP(O14,소속명!A:B,2,0))</f>
        <v>광주</v>
      </c>
      <c r="Q14" s="140">
        <f>IF(O14="","",COUNTIF(종목별!A:A,P14))</f>
        <v>4</v>
      </c>
      <c r="S14" s="143">
        <f t="shared" si="2"/>
        <v>85</v>
      </c>
      <c r="T14" s="187" t="str">
        <f>IF(S14="","",VLOOKUP(S14,소속명!A:B,2,0))</f>
        <v>아미</v>
      </c>
      <c r="U14" s="140">
        <f>IF(S14="","",COUNTIF(종목별!A:A,T14))</f>
        <v>4</v>
      </c>
      <c r="V14" s="137"/>
    </row>
    <row r="15" spans="2:22" ht="17.25" customHeight="1" x14ac:dyDescent="0.3">
      <c r="B15" s="210" t="s">
        <v>1</v>
      </c>
      <c r="C15" s="121" t="s">
        <v>102</v>
      </c>
      <c r="D15" s="122">
        <f>COUNTIF(종목별!$B:$B,B$15&amp;D$4&amp;C15)</f>
        <v>0</v>
      </c>
      <c r="E15" s="123">
        <f>COUNTIF(종목별!$B:$B,B$15&amp;E$4&amp;C15)</f>
        <v>0</v>
      </c>
      <c r="F15" s="123">
        <f>COUNTIF(종목별!$B:$B,B$15&amp;F$4&amp;C15)</f>
        <v>0</v>
      </c>
      <c r="G15" s="123">
        <f>COUNTIF(종목별!$B:$B,B$15&amp;G$4&amp;C15)</f>
        <v>0</v>
      </c>
      <c r="H15" s="123">
        <f>COUNTIF(종목별!$B:$B,B$15&amp;H$4&amp;C15)</f>
        <v>0</v>
      </c>
      <c r="I15" s="124">
        <f t="shared" si="0"/>
        <v>0</v>
      </c>
      <c r="K15" s="134">
        <v>11</v>
      </c>
      <c r="L15" s="135" t="str">
        <f>IF(K15="","",VLOOKUP(K15,소속명!A:B,2,0))</f>
        <v>상갈</v>
      </c>
      <c r="M15" s="140">
        <f>IF(K15="","",COUNTIF(종목별!A:A,L15))</f>
        <v>2</v>
      </c>
      <c r="O15" s="143">
        <f t="shared" si="1"/>
        <v>47</v>
      </c>
      <c r="P15" s="187" t="str">
        <f>IF(O15="","",VLOOKUP(O15,소속명!A:B,2,0))</f>
        <v>광주한마</v>
      </c>
      <c r="Q15" s="140">
        <f>IF(O15="","",COUNTIF(종목별!A:A,P15))</f>
        <v>2</v>
      </c>
      <c r="S15" s="143">
        <f t="shared" si="2"/>
        <v>86</v>
      </c>
      <c r="T15" s="187" t="str">
        <f>IF(S15="","",VLOOKUP(S15,소속명!A:B,2,0))</f>
        <v>양서</v>
      </c>
      <c r="U15" s="140">
        <f>IF(S15="","",COUNTIF(종목별!A:A,T15))</f>
        <v>1</v>
      </c>
      <c r="V15" s="137"/>
    </row>
    <row r="16" spans="2:22" ht="17.25" customHeight="1" x14ac:dyDescent="0.3">
      <c r="B16" s="211"/>
      <c r="C16" s="125" t="s">
        <v>18</v>
      </c>
      <c r="D16" s="126">
        <f>COUNTIF(종목별!$B:$B,B$15&amp;D$4&amp;C16)</f>
        <v>0</v>
      </c>
      <c r="E16" s="127">
        <f>COUNTIF(종목별!$B:$B,B$15&amp;E$4&amp;C16)</f>
        <v>0</v>
      </c>
      <c r="F16" s="127">
        <f>COUNTIF(종목별!$B:$B,B$15&amp;F$4&amp;C16)</f>
        <v>1</v>
      </c>
      <c r="G16" s="127">
        <f>COUNTIF(종목별!$B:$B,B$15&amp;G$4&amp;C16)</f>
        <v>0</v>
      </c>
      <c r="H16" s="127">
        <f>COUNTIF(종목별!$B:$B,B$15&amp;H$4&amp;C16)</f>
        <v>0</v>
      </c>
      <c r="I16" s="128">
        <f t="shared" si="0"/>
        <v>1</v>
      </c>
      <c r="K16" s="134">
        <v>12</v>
      </c>
      <c r="L16" s="135" t="str">
        <f>IF(K16="","",VLOOKUP(K16,소속명!A:B,2,0))</f>
        <v>상미</v>
      </c>
      <c r="M16" s="140">
        <f>IF(K16="","",COUNTIF(종목별!A:A,L16))</f>
        <v>6</v>
      </c>
      <c r="O16" s="143">
        <f t="shared" si="1"/>
        <v>48</v>
      </c>
      <c r="P16" s="187" t="str">
        <f>IF(O16="","",VLOOKUP(O16,소속명!A:B,2,0))</f>
        <v>구오</v>
      </c>
      <c r="Q16" s="140">
        <f>IF(O16="","",COUNTIF(종목별!A:A,P16))</f>
        <v>2</v>
      </c>
      <c r="S16" s="143">
        <f t="shared" si="2"/>
        <v>87</v>
      </c>
      <c r="T16" s="187" t="str">
        <f>IF(S16="","",VLOOKUP(S16,소속명!A:B,2,0))</f>
        <v>에브리턴</v>
      </c>
      <c r="U16" s="140">
        <f>IF(S16="","",COUNTIF(종목별!A:A,T16))</f>
        <v>1</v>
      </c>
      <c r="V16" s="137"/>
    </row>
    <row r="17" spans="2:22" ht="17.25" customHeight="1" x14ac:dyDescent="0.3">
      <c r="B17" s="211"/>
      <c r="C17" s="125" t="s">
        <v>16</v>
      </c>
      <c r="D17" s="126">
        <f>COUNTIF(종목별!$B:$B,B$15&amp;D$4&amp;C17)</f>
        <v>0</v>
      </c>
      <c r="E17" s="127">
        <f>COUNTIF(종목별!$B:$B,B$15&amp;E$4&amp;C17)</f>
        <v>5</v>
      </c>
      <c r="F17" s="127">
        <f>COUNTIF(종목별!$B:$B,B$15&amp;F$4&amp;C17)</f>
        <v>7</v>
      </c>
      <c r="G17" s="127">
        <f>COUNTIF(종목별!$B:$B,B$15&amp;G$4&amp;C17)</f>
        <v>0</v>
      </c>
      <c r="H17" s="127">
        <f>COUNTIF(종목별!$B:$B,B$15&amp;H$4&amp;C17)</f>
        <v>1</v>
      </c>
      <c r="I17" s="128">
        <f t="shared" si="0"/>
        <v>13</v>
      </c>
      <c r="K17" s="134">
        <v>13</v>
      </c>
      <c r="L17" s="136" t="str">
        <f>IF(K17="","",VLOOKUP(K17,소속명!A:B,2,0))</f>
        <v>상현</v>
      </c>
      <c r="M17" s="140">
        <f>IF(K17="","",COUNTIF(종목별!A:A,L17))</f>
        <v>13</v>
      </c>
      <c r="O17" s="143">
        <f t="shared" si="1"/>
        <v>49</v>
      </c>
      <c r="P17" s="187" t="str">
        <f>IF(O17="","",VLOOKUP(O17,소속명!A:B,2,0))</f>
        <v>군포자강</v>
      </c>
      <c r="Q17" s="140">
        <f>IF(O17="","",COUNTIF(종목별!A:A,P17))</f>
        <v>1</v>
      </c>
      <c r="S17" s="143">
        <f t="shared" si="2"/>
        <v>88</v>
      </c>
      <c r="T17" s="187" t="str">
        <f>IF(S17="","",VLOOKUP(S17,소속명!A:B,2,0))</f>
        <v>에이스</v>
      </c>
      <c r="U17" s="140">
        <f>IF(S17="","",COUNTIF(종목별!A:A,T17))</f>
        <v>1</v>
      </c>
      <c r="V17" s="137"/>
    </row>
    <row r="18" spans="2:22" ht="17.25" customHeight="1" x14ac:dyDescent="0.3">
      <c r="B18" s="211"/>
      <c r="C18" s="125" t="s">
        <v>15</v>
      </c>
      <c r="D18" s="126">
        <f>COUNTIF(종목별!$B:$B,B$15&amp;D$4&amp;C18)</f>
        <v>0</v>
      </c>
      <c r="E18" s="127">
        <f>COUNTIF(종목별!$B:$B,B$15&amp;E$4&amp;C18)</f>
        <v>8</v>
      </c>
      <c r="F18" s="127">
        <f>COUNTIF(종목별!$B:$B,B$15&amp;F$4&amp;C18)</f>
        <v>14</v>
      </c>
      <c r="G18" s="127">
        <f>COUNTIF(종목별!$B:$B,B$15&amp;G$4&amp;C18)</f>
        <v>4</v>
      </c>
      <c r="H18" s="127">
        <f>COUNTIF(종목별!$B:$B,B$15&amp;H$4&amp;C18)</f>
        <v>0</v>
      </c>
      <c r="I18" s="128">
        <f t="shared" si="0"/>
        <v>26</v>
      </c>
      <c r="K18" s="134">
        <v>14</v>
      </c>
      <c r="L18" s="135" t="str">
        <f>IF(K18="","",VLOOKUP(K18,소속명!A:B,2,0))</f>
        <v>서농</v>
      </c>
      <c r="M18" s="140">
        <f>IF(K18="","",COUNTIF(종목별!A:A,L18))</f>
        <v>4</v>
      </c>
      <c r="O18" s="143">
        <f t="shared" si="1"/>
        <v>50</v>
      </c>
      <c r="P18" s="187" t="str">
        <f>IF(O18="","",VLOOKUP(O18,소속명!A:B,2,0))</f>
        <v>김포자강</v>
      </c>
      <c r="Q18" s="140">
        <f>IF(O18="","",COUNTIF(종목별!A:A,P18))</f>
        <v>1</v>
      </c>
      <c r="S18" s="143">
        <f t="shared" si="2"/>
        <v>89</v>
      </c>
      <c r="T18" s="187" t="str">
        <f>IF(S18="","",VLOOKUP(S18,소속명!A:B,2,0))</f>
        <v>여성연맹</v>
      </c>
      <c r="U18" s="140">
        <f>IF(S18="","",COUNTIF(종목별!A:A,T18))</f>
        <v>4</v>
      </c>
      <c r="V18" s="137"/>
    </row>
    <row r="19" spans="2:22" ht="17.25" customHeight="1" x14ac:dyDescent="0.3">
      <c r="B19" s="211"/>
      <c r="C19" s="125" t="s">
        <v>5</v>
      </c>
      <c r="D19" s="126">
        <f>COUNTIF(종목별!$B:$B,B$15&amp;D$4&amp;C19)</f>
        <v>0</v>
      </c>
      <c r="E19" s="127">
        <f>COUNTIF(종목별!$B:$B,B$15&amp;E$4&amp;C19)</f>
        <v>31</v>
      </c>
      <c r="F19" s="127">
        <f>COUNTIF(종목별!$B:$B,B$15&amp;F$4&amp;C19)</f>
        <v>29</v>
      </c>
      <c r="G19" s="127">
        <f>COUNTIF(종목별!$B:$B,B$15&amp;G$4&amp;C19)</f>
        <v>6</v>
      </c>
      <c r="H19" s="127">
        <f>COUNTIF(종목별!$B:$B,B$15&amp;H$4&amp;C19)</f>
        <v>2</v>
      </c>
      <c r="I19" s="128">
        <f t="shared" si="0"/>
        <v>68</v>
      </c>
      <c r="K19" s="134">
        <v>15</v>
      </c>
      <c r="L19" s="135" t="str">
        <f>IF(K19="","",VLOOKUP(K19,소속명!A:B,2,0))</f>
        <v>석성</v>
      </c>
      <c r="M19" s="140">
        <f>IF(K19="","",COUNTIF(종목별!A:A,L19))</f>
        <v>16</v>
      </c>
      <c r="O19" s="143">
        <f t="shared" si="1"/>
        <v>51</v>
      </c>
      <c r="P19" s="187" t="str">
        <f>IF(O19="","",VLOOKUP(O19,소속명!A:B,2,0))</f>
        <v>나래울</v>
      </c>
      <c r="Q19" s="140">
        <f>IF(O19="","",COUNTIF(종목별!A:A,P19))</f>
        <v>9</v>
      </c>
      <c r="S19" s="143">
        <f t="shared" si="2"/>
        <v>90</v>
      </c>
      <c r="T19" s="187" t="str">
        <f>IF(S19="","",VLOOKUP(S19,소속명!A:B,2,0))</f>
        <v>오산광성</v>
      </c>
      <c r="U19" s="140">
        <f>IF(S19="","",COUNTIF(종목별!A:A,T19))</f>
        <v>2</v>
      </c>
      <c r="V19" s="137"/>
    </row>
    <row r="20" spans="2:22" ht="17.25" customHeight="1" x14ac:dyDescent="0.3">
      <c r="B20" s="211"/>
      <c r="C20" s="125" t="s">
        <v>9</v>
      </c>
      <c r="D20" s="126">
        <f>COUNTIF(종목별!$B:$B,B$15&amp;D$4&amp;C20)</f>
        <v>0</v>
      </c>
      <c r="E20" s="127">
        <f>COUNTIF(종목별!$B:$B,B$15&amp;E$4&amp;C20)</f>
        <v>16</v>
      </c>
      <c r="F20" s="127">
        <f>COUNTIF(종목별!$B:$B,B$15&amp;F$4&amp;C20)</f>
        <v>25</v>
      </c>
      <c r="G20" s="127">
        <f>COUNTIF(종목별!$B:$B,B$15&amp;G$4&amp;C20)</f>
        <v>1</v>
      </c>
      <c r="H20" s="127">
        <f>COUNTIF(종목별!$B:$B,B$15&amp;H$4&amp;C20)</f>
        <v>0</v>
      </c>
      <c r="I20" s="128">
        <f t="shared" si="0"/>
        <v>42</v>
      </c>
      <c r="K20" s="134">
        <v>16</v>
      </c>
      <c r="L20" s="135" t="str">
        <f>IF(K20="","",VLOOKUP(K20,소속명!A:B,2,0))</f>
        <v>석현</v>
      </c>
      <c r="M20" s="140">
        <f>IF(K20="","",COUNTIF(종목별!A:A,L20))</f>
        <v>12</v>
      </c>
      <c r="O20" s="143">
        <f t="shared" si="1"/>
        <v>52</v>
      </c>
      <c r="P20" s="187" t="str">
        <f>IF(O20="","",VLOOKUP(O20,소속명!A:B,2,0))</f>
        <v>내정</v>
      </c>
      <c r="Q20" s="140">
        <f>IF(O20="","",COUNTIF(종목별!A:A,P20))</f>
        <v>6</v>
      </c>
      <c r="S20" s="143">
        <f t="shared" si="2"/>
        <v>91</v>
      </c>
      <c r="T20" s="187" t="str">
        <f>IF(S20="","",VLOOKUP(S20,소속명!A:B,2,0))</f>
        <v>오산대원</v>
      </c>
      <c r="U20" s="140">
        <f>IF(S20="","",COUNTIF(종목별!A:A,T20))</f>
        <v>10</v>
      </c>
      <c r="V20" s="137"/>
    </row>
    <row r="21" spans="2:22" ht="17.25" customHeight="1" x14ac:dyDescent="0.3">
      <c r="B21" s="211"/>
      <c r="C21" s="125" t="s">
        <v>105</v>
      </c>
      <c r="D21" s="126">
        <f>COUNTIF(종목별!$B:$B,B$15&amp;D$4&amp;C21)</f>
        <v>0</v>
      </c>
      <c r="E21" s="127">
        <f>COUNTIF(종목별!$B:$B,B$15&amp;E$4&amp;C21)</f>
        <v>2</v>
      </c>
      <c r="F21" s="127">
        <f>COUNTIF(종목별!$B:$B,B$15&amp;F$4&amp;C21)</f>
        <v>5</v>
      </c>
      <c r="G21" s="127">
        <f>COUNTIF(종목별!$B:$B,B$15&amp;G$4&amp;C21)</f>
        <v>0</v>
      </c>
      <c r="H21" s="127">
        <f>COUNTIF(종목별!$B:$B,B$15&amp;H$4&amp;C21)</f>
        <v>0</v>
      </c>
      <c r="I21" s="128">
        <f t="shared" si="0"/>
        <v>7</v>
      </c>
      <c r="K21" s="134">
        <v>17</v>
      </c>
      <c r="L21" s="135" t="str">
        <f>IF(K21="","",VLOOKUP(K21,소속명!A:B,2,0))</f>
        <v>성산</v>
      </c>
      <c r="M21" s="140">
        <f>IF(K21="","",COUNTIF(종목별!A:A,L21))</f>
        <v>1</v>
      </c>
      <c r="O21" s="143">
        <f t="shared" si="1"/>
        <v>53</v>
      </c>
      <c r="P21" s="187" t="str">
        <f>IF(O21="","",VLOOKUP(O21,소속명!A:B,2,0))</f>
        <v>늘푸른</v>
      </c>
      <c r="Q21" s="140">
        <f>IF(O21="","",COUNTIF(종목별!A:A,P21))</f>
        <v>6</v>
      </c>
      <c r="S21" s="143">
        <f t="shared" si="2"/>
        <v>92</v>
      </c>
      <c r="T21" s="187" t="str">
        <f>IF(S21="","",VLOOKUP(S21,소속명!A:B,2,0))</f>
        <v>오산센터</v>
      </c>
      <c r="U21" s="140">
        <f>IF(S21="","",COUNTIF(종목별!A:A,T21))</f>
        <v>7</v>
      </c>
      <c r="V21" s="137"/>
    </row>
    <row r="22" spans="2:22" ht="17.25" customHeight="1" x14ac:dyDescent="0.3">
      <c r="B22" s="212"/>
      <c r="C22" s="129" t="s">
        <v>3</v>
      </c>
      <c r="D22" s="130">
        <f t="shared" ref="D22:I22" si="4">SUM(D15:D21)</f>
        <v>0</v>
      </c>
      <c r="E22" s="133">
        <f t="shared" si="4"/>
        <v>62</v>
      </c>
      <c r="F22" s="133">
        <f t="shared" si="4"/>
        <v>81</v>
      </c>
      <c r="G22" s="133">
        <f t="shared" si="4"/>
        <v>11</v>
      </c>
      <c r="H22" s="133">
        <f t="shared" si="4"/>
        <v>3</v>
      </c>
      <c r="I22" s="132">
        <f t="shared" si="4"/>
        <v>157</v>
      </c>
      <c r="K22" s="134">
        <v>18</v>
      </c>
      <c r="L22" s="135" t="str">
        <f>IF(K22="","",VLOOKUP(K22,소속명!A:B,2,0))</f>
        <v>송담</v>
      </c>
      <c r="M22" s="140">
        <f>IF(K22="","",COUNTIF(종목별!A:A,L22))</f>
        <v>12</v>
      </c>
      <c r="O22" s="143">
        <f t="shared" si="1"/>
        <v>54</v>
      </c>
      <c r="P22" s="187" t="str">
        <f>IF(O22="","",VLOOKUP(O22,소속명!A:B,2,0))</f>
        <v>대원</v>
      </c>
      <c r="Q22" s="140">
        <f>IF(O22="","",COUNTIF(종목별!A:A,P22))</f>
        <v>1</v>
      </c>
      <c r="S22" s="143">
        <f t="shared" si="2"/>
        <v>93</v>
      </c>
      <c r="T22" s="187" t="str">
        <f>IF(S22="","",VLOOKUP(S22,소속명!A:B,2,0))</f>
        <v>오산필봉</v>
      </c>
      <c r="U22" s="140">
        <f>IF(S22="","",COUNTIF(종목별!A:A,T22))</f>
        <v>2</v>
      </c>
      <c r="V22" s="137"/>
    </row>
    <row r="23" spans="2:22" ht="17.25" customHeight="1" x14ac:dyDescent="0.3">
      <c r="B23" s="120"/>
      <c r="C23" s="120"/>
      <c r="D23" s="120"/>
      <c r="E23" s="120"/>
      <c r="F23" s="120"/>
      <c r="G23" s="120"/>
      <c r="H23" s="120"/>
      <c r="I23" s="120"/>
      <c r="K23" s="134">
        <v>19</v>
      </c>
      <c r="L23" s="187" t="str">
        <f>IF(K23="","",VLOOKUP(K23,소속명!A:B,2,0))</f>
        <v>송전</v>
      </c>
      <c r="M23" s="140">
        <f>IF(K23="","",COUNTIF(종목별!A:A,L23))</f>
        <v>5</v>
      </c>
      <c r="O23" s="143">
        <f t="shared" si="1"/>
        <v>55</v>
      </c>
      <c r="P23" s="187" t="str">
        <f>IF(O23="","",VLOOKUP(O23,소속명!A:B,2,0))</f>
        <v>대진</v>
      </c>
      <c r="Q23" s="140">
        <f>IF(O23="","",COUNTIF(종목별!A:A,P23))</f>
        <v>2</v>
      </c>
      <c r="S23" s="143">
        <f t="shared" si="2"/>
        <v>94</v>
      </c>
      <c r="T23" s="187" t="str">
        <f>IF(S23="","",VLOOKUP(S23,소속명!A:B,2,0))</f>
        <v>용인ACE</v>
      </c>
      <c r="U23" s="140">
        <f>IF(S23="","",COUNTIF(종목별!A:A,T23))</f>
        <v>38</v>
      </c>
      <c r="V23" s="137"/>
    </row>
    <row r="24" spans="2:22" ht="17.25" customHeight="1" x14ac:dyDescent="0.3">
      <c r="B24" s="59" t="s">
        <v>7</v>
      </c>
      <c r="C24" s="59" t="s">
        <v>113</v>
      </c>
      <c r="D24" s="60" t="s">
        <v>114</v>
      </c>
      <c r="E24" s="61" t="s">
        <v>84</v>
      </c>
      <c r="F24" s="61" t="s">
        <v>85</v>
      </c>
      <c r="G24" s="61" t="s">
        <v>87</v>
      </c>
      <c r="H24" s="61" t="s">
        <v>89</v>
      </c>
      <c r="I24" s="62" t="s">
        <v>3</v>
      </c>
      <c r="K24" s="134">
        <v>20</v>
      </c>
      <c r="L24" s="135" t="str">
        <f>IF(K24="","",VLOOKUP(K24,소속명!A:B,2,0))</f>
        <v>신갈</v>
      </c>
      <c r="M24" s="140">
        <f>IF(K24="","",COUNTIF(종목별!A:A,L24))</f>
        <v>10</v>
      </c>
      <c r="O24" s="143">
        <f t="shared" si="1"/>
        <v>56</v>
      </c>
      <c r="P24" s="187" t="str">
        <f>IF(O24="","",VLOOKUP(O24,소속명!A:B,2,0))</f>
        <v>더블에잇</v>
      </c>
      <c r="Q24" s="140">
        <f>IF(O24="","",COUNTIF(종목별!A:A,P24))</f>
        <v>3</v>
      </c>
      <c r="S24" s="143">
        <f t="shared" si="2"/>
        <v>95</v>
      </c>
      <c r="T24" s="187" t="str">
        <f>IF(S24="","",VLOOKUP(S24,소속명!A:B,2,0))</f>
        <v>용인에이</v>
      </c>
      <c r="U24" s="140">
        <f>IF(S24="","",COUNTIF(종목별!A:A,T24))</f>
        <v>1</v>
      </c>
      <c r="V24" s="137"/>
    </row>
    <row r="25" spans="2:22" ht="17.25" customHeight="1" x14ac:dyDescent="0.3">
      <c r="B25" s="213" t="s">
        <v>2</v>
      </c>
      <c r="C25" s="121" t="s">
        <v>102</v>
      </c>
      <c r="D25" s="122">
        <f>COUNTIF(종목별!$B:$B,B$25&amp;D$4&amp;C25)</f>
        <v>0</v>
      </c>
      <c r="E25" s="123">
        <f>COUNTIF(종목별!$B:$B,B$25&amp;E$4&amp;C25)</f>
        <v>0</v>
      </c>
      <c r="F25" s="123">
        <f>COUNTIF(종목별!$B:$B,B$25&amp;F$4&amp;C25)</f>
        <v>0</v>
      </c>
      <c r="G25" s="123">
        <f>COUNTIF(종목별!$B:$B,B$25&amp;G$4&amp;C25)</f>
        <v>0</v>
      </c>
      <c r="H25" s="123">
        <f>COUNTIF(종목별!$B:$B,B$25&amp;H$4&amp;C25)</f>
        <v>0</v>
      </c>
      <c r="I25" s="124">
        <f t="shared" si="0"/>
        <v>0</v>
      </c>
      <c r="K25" s="134">
        <v>21</v>
      </c>
      <c r="L25" s="135" t="str">
        <f>IF(K25="","",VLOOKUP(K25,소속명!A:B,2,0))</f>
        <v>신동백</v>
      </c>
      <c r="M25" s="140">
        <f>IF(K25="","",COUNTIF(종목별!A:A,L25))</f>
        <v>23</v>
      </c>
      <c r="O25" s="143">
        <f t="shared" si="1"/>
        <v>57</v>
      </c>
      <c r="P25" s="187" t="str">
        <f>IF(O25="","",VLOOKUP(O25,소속명!A:B,2,0))</f>
        <v>드래곤64</v>
      </c>
      <c r="Q25" s="140">
        <f>IF(O25="","",COUNTIF(종목별!A:A,P25))</f>
        <v>8</v>
      </c>
      <c r="S25" s="143">
        <f t="shared" si="2"/>
        <v>96</v>
      </c>
      <c r="T25" s="187" t="str">
        <f>IF(S25="","",VLOOKUP(S25,소속명!A:B,2,0))</f>
        <v>용인자강</v>
      </c>
      <c r="U25" s="140">
        <f>IF(S25="","",COUNTIF(종목별!A:A,T25))</f>
        <v>1</v>
      </c>
      <c r="V25" s="137"/>
    </row>
    <row r="26" spans="2:22" ht="17.25" customHeight="1" x14ac:dyDescent="0.3">
      <c r="B26" s="214"/>
      <c r="C26" s="125" t="s">
        <v>18</v>
      </c>
      <c r="D26" s="126">
        <f>COUNTIF(종목별!$B:$B,B$25&amp;D$4&amp;C26)</f>
        <v>0</v>
      </c>
      <c r="E26" s="127">
        <f>COUNTIF(종목별!$B:$B,B$25&amp;E$4&amp;C26)</f>
        <v>1</v>
      </c>
      <c r="F26" s="127">
        <f>COUNTIF(종목별!$B:$B,B$25&amp;F$4&amp;C26)</f>
        <v>3</v>
      </c>
      <c r="G26" s="127">
        <f>COUNTIF(종목별!$B:$B,B$25&amp;G$4&amp;C26)</f>
        <v>0</v>
      </c>
      <c r="H26" s="127">
        <f>COUNTIF(종목별!$B:$B,B$25&amp;H$4&amp;C26)</f>
        <v>0</v>
      </c>
      <c r="I26" s="128">
        <f t="shared" si="0"/>
        <v>4</v>
      </c>
      <c r="K26" s="134">
        <v>22</v>
      </c>
      <c r="L26" s="135" t="str">
        <f>IF(K26="","",VLOOKUP(K26,소속명!A:B,2,0))</f>
        <v>열린</v>
      </c>
      <c r="M26" s="140">
        <f>IF(K26="","",COUNTIF(종목별!A:A,L26))</f>
        <v>1</v>
      </c>
      <c r="O26" s="143">
        <f t="shared" si="1"/>
        <v>58</v>
      </c>
      <c r="P26" s="187" t="str">
        <f>IF(O26="","",VLOOKUP(O26,소속명!A:B,2,0))</f>
        <v>디아애</v>
      </c>
      <c r="Q26" s="140">
        <f>IF(O26="","",COUNTIF(종목별!A:A,P26))</f>
        <v>6</v>
      </c>
      <c r="S26" s="143">
        <f t="shared" si="2"/>
        <v>97</v>
      </c>
      <c r="T26" s="187" t="str">
        <f>IF(S26="","",VLOOKUP(S26,소속명!A:B,2,0))</f>
        <v>용인티처</v>
      </c>
      <c r="U26" s="140">
        <f>IF(S26="","",COUNTIF(종목별!A:A,T26))</f>
        <v>1</v>
      </c>
      <c r="V26" s="137"/>
    </row>
    <row r="27" spans="2:22" ht="17.25" customHeight="1" x14ac:dyDescent="0.3">
      <c r="B27" s="214"/>
      <c r="C27" s="125" t="s">
        <v>16</v>
      </c>
      <c r="D27" s="126">
        <f>COUNTIF(종목별!$B:$B,B$25&amp;D$4&amp;C27)</f>
        <v>0</v>
      </c>
      <c r="E27" s="127">
        <f>COUNTIF(종목별!$B:$B,B$25&amp;E$4&amp;C27)</f>
        <v>5</v>
      </c>
      <c r="F27" s="127">
        <f>COUNTIF(종목별!$B:$B,B$25&amp;F$4&amp;C27)</f>
        <v>10</v>
      </c>
      <c r="G27" s="127">
        <f>COUNTIF(종목별!$B:$B,B$25&amp;G$4&amp;C27)</f>
        <v>2</v>
      </c>
      <c r="H27" s="127">
        <f>COUNTIF(종목별!$B:$B,B$25&amp;H$4&amp;C27)</f>
        <v>0</v>
      </c>
      <c r="I27" s="128">
        <f t="shared" si="0"/>
        <v>17</v>
      </c>
      <c r="K27" s="134">
        <v>23</v>
      </c>
      <c r="L27" s="135" t="str">
        <f>IF(K27="","",VLOOKUP(K27,소속명!A:B,2,0))</f>
        <v>용인</v>
      </c>
      <c r="M27" s="140">
        <f>IF(K27="","",COUNTIF(종목별!A:A,L27))</f>
        <v>16</v>
      </c>
      <c r="O27" s="143">
        <f t="shared" si="1"/>
        <v>59</v>
      </c>
      <c r="P27" s="187" t="str">
        <f>IF(O27="","",VLOOKUP(O27,소속명!A:B,2,0))</f>
        <v>레벨업</v>
      </c>
      <c r="Q27" s="140">
        <f>IF(O27="","",COUNTIF(종목별!A:A,P27))</f>
        <v>12</v>
      </c>
      <c r="S27" s="143">
        <f t="shared" si="2"/>
        <v>98</v>
      </c>
      <c r="T27" s="187" t="str">
        <f>IF(S27="","",VLOOKUP(S27,소속명!A:B,2,0))</f>
        <v>우정</v>
      </c>
      <c r="U27" s="140">
        <f>IF(S27="","",COUNTIF(종목별!A:A,T27))</f>
        <v>1</v>
      </c>
      <c r="V27" s="137"/>
    </row>
    <row r="28" spans="2:22" ht="17.25" customHeight="1" x14ac:dyDescent="0.3">
      <c r="B28" s="214"/>
      <c r="C28" s="125" t="s">
        <v>15</v>
      </c>
      <c r="D28" s="126">
        <f>COUNTIF(종목별!$B:$B,B$25&amp;D$4&amp;C28)</f>
        <v>0</v>
      </c>
      <c r="E28" s="127">
        <f>COUNTIF(종목별!$B:$B,B$25&amp;E$4&amp;C28)</f>
        <v>12</v>
      </c>
      <c r="F28" s="127">
        <f>COUNTIF(종목별!$B:$B,B$25&amp;F$4&amp;C28)</f>
        <v>13</v>
      </c>
      <c r="G28" s="127">
        <f>COUNTIF(종목별!$B:$B,B$25&amp;G$4&amp;C28)</f>
        <v>9</v>
      </c>
      <c r="H28" s="127">
        <f>COUNTIF(종목별!$B:$B,B$25&amp;H$4&amp;C28)</f>
        <v>1</v>
      </c>
      <c r="I28" s="128">
        <f t="shared" si="0"/>
        <v>35</v>
      </c>
      <c r="K28" s="134">
        <v>24</v>
      </c>
      <c r="L28" s="135" t="str">
        <f>IF(K28="","",VLOOKUP(K28,소속명!A:B,2,0))</f>
        <v>운학</v>
      </c>
      <c r="M28" s="140">
        <f>IF(K28="","",COUNTIF(종목별!A:A,L28))</f>
        <v>1</v>
      </c>
      <c r="O28" s="143">
        <f t="shared" si="1"/>
        <v>60</v>
      </c>
      <c r="P28" s="187" t="str">
        <f>IF(O28="","",VLOOKUP(O28,소속명!A:B,2,0))</f>
        <v>민턴민턴</v>
      </c>
      <c r="Q28" s="140">
        <f>IF(O28="","",COUNTIF(종목별!A:A,P28))</f>
        <v>1</v>
      </c>
      <c r="S28" s="143">
        <f t="shared" si="2"/>
        <v>99</v>
      </c>
      <c r="T28" s="187" t="str">
        <f>IF(S28="","",VLOOKUP(S28,소속명!A:B,2,0))</f>
        <v>위너스</v>
      </c>
      <c r="U28" s="140">
        <f>IF(S28="","",COUNTIF(종목별!A:A,T28))</f>
        <v>2</v>
      </c>
      <c r="V28" s="137"/>
    </row>
    <row r="29" spans="2:22" ht="17.25" customHeight="1" x14ac:dyDescent="0.3">
      <c r="B29" s="214"/>
      <c r="C29" s="125" t="s">
        <v>5</v>
      </c>
      <c r="D29" s="126">
        <f>COUNTIF(종목별!$B:$B,B$25&amp;D$4&amp;C29)</f>
        <v>0</v>
      </c>
      <c r="E29" s="127">
        <f>COUNTIF(종목별!$B:$B,B$25&amp;E$4&amp;C29)</f>
        <v>38</v>
      </c>
      <c r="F29" s="127">
        <f>COUNTIF(종목별!$B:$B,B$25&amp;F$4&amp;C29)</f>
        <v>35</v>
      </c>
      <c r="G29" s="127">
        <f>COUNTIF(종목별!$B:$B,B$25&amp;G$4&amp;C29)</f>
        <v>17</v>
      </c>
      <c r="H29" s="127">
        <f>COUNTIF(종목별!$B:$B,B$25&amp;H$4&amp;C29)</f>
        <v>2</v>
      </c>
      <c r="I29" s="128">
        <f t="shared" si="0"/>
        <v>92</v>
      </c>
      <c r="K29" s="134">
        <v>25</v>
      </c>
      <c r="L29" s="135" t="str">
        <f>IF(K29="","",VLOOKUP(K29,소속명!A:B,2,0))</f>
        <v>원삼</v>
      </c>
      <c r="M29" s="140">
        <f>IF(K29="","",COUNTIF(종목별!A:A,L29))</f>
        <v>2</v>
      </c>
      <c r="O29" s="143">
        <f t="shared" si="1"/>
        <v>61</v>
      </c>
      <c r="P29" s="187" t="str">
        <f>IF(O29="","",VLOOKUP(O29,소속명!A:B,2,0))</f>
        <v>민턴최고</v>
      </c>
      <c r="Q29" s="140">
        <f>IF(O29="","",COUNTIF(종목별!A:A,P29))</f>
        <v>1</v>
      </c>
      <c r="S29" s="143">
        <f t="shared" si="2"/>
        <v>100</v>
      </c>
      <c r="T29" s="187" t="str">
        <f>IF(S29="","",VLOOKUP(S29,소속명!A:B,2,0))</f>
        <v>위시티</v>
      </c>
      <c r="U29" s="140">
        <f>IF(S29="","",COUNTIF(종목별!A:A,T29))</f>
        <v>1</v>
      </c>
      <c r="V29" s="137"/>
    </row>
    <row r="30" spans="2:22" ht="17.25" customHeight="1" x14ac:dyDescent="0.3">
      <c r="B30" s="214"/>
      <c r="C30" s="125" t="s">
        <v>9</v>
      </c>
      <c r="D30" s="126">
        <f>COUNTIF(종목별!$B:$B,B$25&amp;D$4&amp;C30)</f>
        <v>0</v>
      </c>
      <c r="E30" s="127">
        <f>COUNTIF(종목별!$B:$B,B$25&amp;E$4&amp;C30)</f>
        <v>9</v>
      </c>
      <c r="F30" s="127">
        <f>COUNTIF(종목별!$B:$B,B$25&amp;F$4&amp;C30)</f>
        <v>15</v>
      </c>
      <c r="G30" s="127">
        <f>COUNTIF(종목별!$B:$B,B$25&amp;G$4&amp;C30)</f>
        <v>0</v>
      </c>
      <c r="H30" s="127">
        <f>COUNTIF(종목별!$B:$B,B$25&amp;H$4&amp;C30)</f>
        <v>0</v>
      </c>
      <c r="I30" s="128">
        <f t="shared" si="0"/>
        <v>24</v>
      </c>
      <c r="K30" s="134">
        <v>26</v>
      </c>
      <c r="L30" s="135" t="str">
        <f>IF(K30="","",VLOOKUP(K30,소속명!A:B,2,0))</f>
        <v>제일</v>
      </c>
      <c r="M30" s="140">
        <f>IF(K30="","",COUNTIF(종목별!A:A,L30))</f>
        <v>3</v>
      </c>
      <c r="O30" s="143">
        <f t="shared" si="1"/>
        <v>62</v>
      </c>
      <c r="P30" s="187" t="str">
        <f>IF(O30="","",VLOOKUP(O30,소속명!A:B,2,0))</f>
        <v>배즐사</v>
      </c>
      <c r="Q30" s="140">
        <f>IF(O30="","",COUNTIF(종목별!A:A,P30))</f>
        <v>69</v>
      </c>
      <c r="S30" s="143">
        <f t="shared" si="2"/>
        <v>101</v>
      </c>
      <c r="T30" s="187" t="str">
        <f>IF(S30="","",VLOOKUP(S30,소속명!A:B,2,0))</f>
        <v>이천</v>
      </c>
      <c r="U30" s="140">
        <f>IF(S30="","",COUNTIF(종목별!A:A,T30))</f>
        <v>4</v>
      </c>
      <c r="V30" s="137"/>
    </row>
    <row r="31" spans="2:22" ht="17.25" customHeight="1" x14ac:dyDescent="0.3">
      <c r="B31" s="214"/>
      <c r="C31" s="125" t="s">
        <v>105</v>
      </c>
      <c r="D31" s="126">
        <f>COUNTIF(종목별!$B:$B,B$25&amp;D$4&amp;C31)</f>
        <v>0</v>
      </c>
      <c r="E31" s="127">
        <f>COUNTIF(종목별!$B:$B,B$25&amp;E$4&amp;C31)</f>
        <v>0</v>
      </c>
      <c r="F31" s="127">
        <f>COUNTIF(종목별!$B:$B,B$25&amp;F$4&amp;C31)</f>
        <v>0</v>
      </c>
      <c r="G31" s="127">
        <f>COUNTIF(종목별!$B:$B,B$25&amp;G$4&amp;C31)</f>
        <v>0</v>
      </c>
      <c r="H31" s="127">
        <f>COUNTIF(종목별!$B:$B,B$25&amp;H$4&amp;C31)</f>
        <v>0</v>
      </c>
      <c r="I31" s="128">
        <f t="shared" si="0"/>
        <v>0</v>
      </c>
      <c r="K31" s="134">
        <v>27</v>
      </c>
      <c r="L31" s="136" t="str">
        <f>IF(K31="","",VLOOKUP(K31,소속명!A:B,2,0))</f>
        <v>죽전</v>
      </c>
      <c r="M31" s="140">
        <f>IF(K31="","",COUNTIF(종목별!A:A,L31))</f>
        <v>36</v>
      </c>
      <c r="O31" s="143">
        <f t="shared" si="1"/>
        <v>63</v>
      </c>
      <c r="P31" s="187" t="str">
        <f>IF(O31="","",VLOOKUP(O31,소속명!A:B,2,0))</f>
        <v>배친소</v>
      </c>
      <c r="Q31" s="140">
        <f>IF(O31="","",COUNTIF(종목별!A:A,P31))</f>
        <v>1</v>
      </c>
      <c r="S31" s="143">
        <f t="shared" si="2"/>
        <v>102</v>
      </c>
      <c r="T31" s="187" t="str">
        <f>IF(S31="","",VLOOKUP(S31,소속명!A:B,2,0))</f>
        <v>이천아리</v>
      </c>
      <c r="U31" s="140">
        <f>IF(S31="","",COUNTIF(종목별!A:A,T31))</f>
        <v>1</v>
      </c>
      <c r="V31" s="137"/>
    </row>
    <row r="32" spans="2:22" ht="17.25" customHeight="1" x14ac:dyDescent="0.3">
      <c r="B32" s="215"/>
      <c r="C32" s="129" t="s">
        <v>3</v>
      </c>
      <c r="D32" s="130">
        <f t="shared" ref="D32:I32" si="5">SUM(D25:D31)</f>
        <v>0</v>
      </c>
      <c r="E32" s="133">
        <f t="shared" si="5"/>
        <v>65</v>
      </c>
      <c r="F32" s="133">
        <f t="shared" si="5"/>
        <v>76</v>
      </c>
      <c r="G32" s="133">
        <f t="shared" si="5"/>
        <v>28</v>
      </c>
      <c r="H32" s="133">
        <f t="shared" si="5"/>
        <v>3</v>
      </c>
      <c r="I32" s="132">
        <f t="shared" si="5"/>
        <v>172</v>
      </c>
      <c r="K32" s="134">
        <v>28</v>
      </c>
      <c r="L32" s="136" t="str">
        <f>IF(K32="","",VLOOKUP(K32,소속명!A:B,2,0))</f>
        <v>중앙</v>
      </c>
      <c r="M32" s="140">
        <f>IF(K32="","",COUNTIF(종목별!A:A,L32))</f>
        <v>12</v>
      </c>
      <c r="O32" s="143">
        <f t="shared" si="1"/>
        <v>64</v>
      </c>
      <c r="P32" s="187" t="str">
        <f>IF(O32="","",VLOOKUP(O32,소속명!A:B,2,0))</f>
        <v>번개</v>
      </c>
      <c r="Q32" s="140">
        <f>IF(O32="","",COUNTIF(종목별!A:A,P32))</f>
        <v>1</v>
      </c>
      <c r="S32" s="143">
        <f t="shared" si="2"/>
        <v>103</v>
      </c>
      <c r="T32" s="187" t="str">
        <f>IF(S32="","",VLOOKUP(S32,소속명!A:B,2,0))</f>
        <v>이천클럽</v>
      </c>
      <c r="U32" s="140">
        <f>IF(S32="","",COUNTIF(종목별!A:A,T32))</f>
        <v>7</v>
      </c>
      <c r="V32" s="137"/>
    </row>
    <row r="33" spans="2:22" ht="17.25" customHeight="1" x14ac:dyDescent="0.3">
      <c r="B33" s="120"/>
      <c r="C33" s="120"/>
      <c r="D33" s="120"/>
      <c r="E33" s="120"/>
      <c r="F33" s="120"/>
      <c r="G33" s="120"/>
      <c r="H33" s="120"/>
      <c r="I33" s="120"/>
      <c r="K33" s="134">
        <v>29</v>
      </c>
      <c r="L33" s="136" t="str">
        <f>IF(K33="","",VLOOKUP(K33,소속명!A:B,2,0))</f>
        <v>지인</v>
      </c>
      <c r="M33" s="140">
        <f>IF(K33="","",COUNTIF(종목별!A:A,L33))</f>
        <v>8</v>
      </c>
      <c r="O33" s="143">
        <f t="shared" si="1"/>
        <v>65</v>
      </c>
      <c r="P33" s="187" t="str">
        <f>IF(O33="","",VLOOKUP(O33,소속명!A:B,2,0))</f>
        <v>병점</v>
      </c>
      <c r="Q33" s="140">
        <f>IF(O33="","",COUNTIF(종목별!A:A,P33))</f>
        <v>1</v>
      </c>
      <c r="S33" s="143">
        <f t="shared" si="2"/>
        <v>104</v>
      </c>
      <c r="T33" s="187" t="str">
        <f>IF(S33="","",VLOOKUP(S33,소속명!A:B,2,0))</f>
        <v>인천부평</v>
      </c>
      <c r="U33" s="140">
        <f>IF(S33="","",COUNTIF(종목별!A:A,T33))</f>
        <v>1</v>
      </c>
      <c r="V33" s="137"/>
    </row>
    <row r="34" spans="2:22" ht="17.25" customHeight="1" x14ac:dyDescent="0.3">
      <c r="B34" s="59" t="s">
        <v>7</v>
      </c>
      <c r="C34" s="59" t="s">
        <v>113</v>
      </c>
      <c r="D34" s="60" t="s">
        <v>114</v>
      </c>
      <c r="E34" s="61" t="s">
        <v>84</v>
      </c>
      <c r="F34" s="61" t="s">
        <v>85</v>
      </c>
      <c r="G34" s="61" t="s">
        <v>87</v>
      </c>
      <c r="H34" s="61" t="s">
        <v>89</v>
      </c>
      <c r="I34" s="62" t="s">
        <v>3</v>
      </c>
      <c r="K34" s="134">
        <v>30</v>
      </c>
      <c r="L34" s="135" t="str">
        <f>IF(K34="","",VLOOKUP(K34,소속명!A:B,2,0))</f>
        <v>처인</v>
      </c>
      <c r="M34" s="140">
        <f>IF(K34="","",COUNTIF(종목별!A:A,L34))</f>
        <v>3</v>
      </c>
      <c r="O34" s="143">
        <f t="shared" si="1"/>
        <v>66</v>
      </c>
      <c r="P34" s="187" t="str">
        <f>IF(O34="","",VLOOKUP(O34,소속명!A:B,2,0))</f>
        <v>부천송내</v>
      </c>
      <c r="Q34" s="140">
        <f>IF(O34="","",COUNTIF(종목별!A:A,P34))</f>
        <v>4</v>
      </c>
      <c r="S34" s="143">
        <f t="shared" si="2"/>
        <v>105</v>
      </c>
      <c r="T34" s="187" t="str">
        <f>IF(S34="","",VLOOKUP(S34,소속명!A:B,2,0))</f>
        <v>점프</v>
      </c>
      <c r="U34" s="140">
        <f>IF(S34="","",COUNTIF(종목별!A:A,T34))</f>
        <v>1</v>
      </c>
      <c r="V34" s="137"/>
    </row>
    <row r="35" spans="2:22" ht="17.25" customHeight="1" x14ac:dyDescent="0.3">
      <c r="B35" s="216" t="s">
        <v>3</v>
      </c>
      <c r="C35" s="121" t="s">
        <v>102</v>
      </c>
      <c r="D35" s="122">
        <f t="shared" ref="D35:I42" si="6">D5+D15+D25</f>
        <v>10</v>
      </c>
      <c r="E35" s="123">
        <f t="shared" si="6"/>
        <v>0</v>
      </c>
      <c r="F35" s="123">
        <f t="shared" si="6"/>
        <v>0</v>
      </c>
      <c r="G35" s="123">
        <f t="shared" si="6"/>
        <v>0</v>
      </c>
      <c r="H35" s="123">
        <f t="shared" si="6"/>
        <v>0</v>
      </c>
      <c r="I35" s="124">
        <f t="shared" si="6"/>
        <v>10</v>
      </c>
      <c r="K35" s="134">
        <v>31</v>
      </c>
      <c r="L35" s="135" t="str">
        <f>IF(K35="","",VLOOKUP(K35,소속명!A:B,2,0))</f>
        <v>청덕</v>
      </c>
      <c r="M35" s="140">
        <f>IF(K35="","",COUNTIF(종목별!A:A,L35))</f>
        <v>2</v>
      </c>
      <c r="O35" s="143">
        <f t="shared" si="1"/>
        <v>67</v>
      </c>
      <c r="P35" s="187" t="str">
        <f>IF(O35="","",VLOOKUP(O35,소속명!A:B,2,0))</f>
        <v>북내</v>
      </c>
      <c r="Q35" s="140">
        <f>IF(O35="","",COUNTIF(종목별!A:A,P35))</f>
        <v>3</v>
      </c>
      <c r="S35" s="143">
        <f t="shared" si="2"/>
        <v>106</v>
      </c>
      <c r="T35" s="187" t="str">
        <f>IF(S35="","",VLOOKUP(S35,소속명!A:B,2,0))</f>
        <v>정남</v>
      </c>
      <c r="U35" s="140">
        <f>IF(S35="","",COUNTIF(종목별!A:A,T35))</f>
        <v>2</v>
      </c>
      <c r="V35" s="137"/>
    </row>
    <row r="36" spans="2:22" ht="17.25" customHeight="1" x14ac:dyDescent="0.3">
      <c r="B36" s="217"/>
      <c r="C36" s="125" t="s">
        <v>18</v>
      </c>
      <c r="D36" s="126">
        <f t="shared" si="6"/>
        <v>0</v>
      </c>
      <c r="E36" s="127">
        <f t="shared" si="6"/>
        <v>6</v>
      </c>
      <c r="F36" s="127">
        <f t="shared" si="6"/>
        <v>10</v>
      </c>
      <c r="G36" s="127">
        <f t="shared" si="6"/>
        <v>4</v>
      </c>
      <c r="H36" s="127">
        <f t="shared" si="6"/>
        <v>0</v>
      </c>
      <c r="I36" s="128">
        <f t="shared" si="6"/>
        <v>20</v>
      </c>
      <c r="K36" s="134">
        <v>32</v>
      </c>
      <c r="L36" s="135" t="str">
        <f>IF(K36="","",VLOOKUP(K36,소속명!A:B,2,0))</f>
        <v>토월</v>
      </c>
      <c r="M36" s="140">
        <f>IF(K36="","",COUNTIF(종목별!A:A,L36))</f>
        <v>25</v>
      </c>
      <c r="O36" s="143">
        <f t="shared" si="1"/>
        <v>68</v>
      </c>
      <c r="P36" s="187" t="str">
        <f>IF(O36="","",VLOOKUP(O36,소속명!A:B,2,0))</f>
        <v>북샘</v>
      </c>
      <c r="Q36" s="140">
        <f>IF(O36="","",COUNTIF(종목별!A:A,P36))</f>
        <v>1</v>
      </c>
      <c r="S36" s="143">
        <f t="shared" si="2"/>
        <v>107</v>
      </c>
      <c r="T36" s="187" t="str">
        <f>IF(S36="","",VLOOKUP(S36,소속명!A:B,2,0))</f>
        <v>주장민턴</v>
      </c>
      <c r="U36" s="140">
        <f>IF(S36="","",COUNTIF(종목별!A:A,T36))</f>
        <v>1</v>
      </c>
      <c r="V36" s="137"/>
    </row>
    <row r="37" spans="2:22" ht="17.25" customHeight="1" x14ac:dyDescent="0.3">
      <c r="B37" s="217"/>
      <c r="C37" s="125" t="s">
        <v>16</v>
      </c>
      <c r="D37" s="126">
        <f t="shared" si="6"/>
        <v>0</v>
      </c>
      <c r="E37" s="127">
        <f t="shared" si="6"/>
        <v>18</v>
      </c>
      <c r="F37" s="127">
        <f t="shared" si="6"/>
        <v>27</v>
      </c>
      <c r="G37" s="127">
        <f t="shared" si="6"/>
        <v>7</v>
      </c>
      <c r="H37" s="127">
        <f t="shared" si="6"/>
        <v>1</v>
      </c>
      <c r="I37" s="128">
        <f t="shared" si="6"/>
        <v>53</v>
      </c>
      <c r="K37" s="134">
        <v>33</v>
      </c>
      <c r="L37" s="135" t="str">
        <f>IF(K37="","",VLOOKUP(K37,소속명!A:B,2,0))</f>
        <v>포곡</v>
      </c>
      <c r="M37" s="140">
        <f>IF(K37="","",COUNTIF(종목별!A:A,L37))</f>
        <v>6</v>
      </c>
      <c r="O37" s="143">
        <f t="shared" si="1"/>
        <v>69</v>
      </c>
      <c r="P37" s="187" t="str">
        <f>IF(O37="","",VLOOKUP(O37,소속명!A:B,2,0))</f>
        <v>사리울</v>
      </c>
      <c r="Q37" s="140">
        <f>IF(O37="","",COUNTIF(종목별!A:A,P37))</f>
        <v>2</v>
      </c>
      <c r="S37" s="143">
        <f t="shared" si="2"/>
        <v>108</v>
      </c>
      <c r="T37" s="187" t="str">
        <f>IF(S37="","",VLOOKUP(S37,소속명!A:B,2,0))</f>
        <v>챌린지</v>
      </c>
      <c r="U37" s="140">
        <f>IF(S37="","",COUNTIF(종목별!A:A,T37))</f>
        <v>2</v>
      </c>
      <c r="V37" s="137"/>
    </row>
    <row r="38" spans="2:22" ht="17.25" customHeight="1" x14ac:dyDescent="0.3">
      <c r="B38" s="217"/>
      <c r="C38" s="125" t="s">
        <v>15</v>
      </c>
      <c r="D38" s="126">
        <f t="shared" si="6"/>
        <v>0</v>
      </c>
      <c r="E38" s="127">
        <f t="shared" si="6"/>
        <v>31</v>
      </c>
      <c r="F38" s="127">
        <f t="shared" si="6"/>
        <v>42</v>
      </c>
      <c r="G38" s="127">
        <f t="shared" si="6"/>
        <v>20</v>
      </c>
      <c r="H38" s="127">
        <f t="shared" si="6"/>
        <v>2</v>
      </c>
      <c r="I38" s="128">
        <f t="shared" si="6"/>
        <v>95</v>
      </c>
      <c r="K38" s="134">
        <v>34</v>
      </c>
      <c r="L38" s="136" t="str">
        <f>IF(K38="","",VLOOKUP(K38,소속명!A:B,2,0))</f>
        <v>풍덕</v>
      </c>
      <c r="M38" s="140">
        <f>IF(K38="","",COUNTIF(종목별!A:A,L38))</f>
        <v>0</v>
      </c>
      <c r="O38" s="143">
        <f t="shared" si="1"/>
        <v>70</v>
      </c>
      <c r="P38" s="187" t="str">
        <f>IF(O38="","",VLOOKUP(O38,소속명!A:B,2,0))</f>
        <v>삼성</v>
      </c>
      <c r="Q38" s="140">
        <f>IF(O38="","",COUNTIF(종목별!A:A,P38))</f>
        <v>2</v>
      </c>
      <c r="S38" s="143">
        <f t="shared" si="2"/>
        <v>109</v>
      </c>
      <c r="T38" s="187" t="str">
        <f>IF(S38="","",VLOOKUP(S38,소속명!A:B,2,0))</f>
        <v>천안성정</v>
      </c>
      <c r="U38" s="140">
        <f>IF(S38="","",COUNTIF(종목별!A:A,T38))</f>
        <v>1</v>
      </c>
      <c r="V38" s="137"/>
    </row>
    <row r="39" spans="2:22" ht="17.25" customHeight="1" x14ac:dyDescent="0.3">
      <c r="B39" s="217"/>
      <c r="C39" s="125" t="s">
        <v>5</v>
      </c>
      <c r="D39" s="126">
        <f t="shared" si="6"/>
        <v>0</v>
      </c>
      <c r="E39" s="127">
        <f t="shared" si="6"/>
        <v>120</v>
      </c>
      <c r="F39" s="127">
        <f t="shared" si="6"/>
        <v>108</v>
      </c>
      <c r="G39" s="127">
        <f t="shared" si="6"/>
        <v>48</v>
      </c>
      <c r="H39" s="127">
        <f t="shared" si="6"/>
        <v>7</v>
      </c>
      <c r="I39" s="128">
        <f t="shared" si="6"/>
        <v>283</v>
      </c>
      <c r="K39" s="134">
        <v>35</v>
      </c>
      <c r="L39" s="136" t="str">
        <f>IF(K39="","",VLOOKUP(K39,소속명!A:B,2,0))</f>
        <v>한마음</v>
      </c>
      <c r="M39" s="140">
        <f>IF(K39="","",COUNTIF(종목별!A:A,L39))</f>
        <v>3</v>
      </c>
      <c r="O39" s="143">
        <f t="shared" si="1"/>
        <v>71</v>
      </c>
      <c r="P39" s="187" t="str">
        <f>IF(O39="","",VLOOKUP(O39,소속명!A:B,2,0))</f>
        <v>서경</v>
      </c>
      <c r="Q39" s="140">
        <f>IF(O39="","",COUNTIF(종목별!A:A,P39))</f>
        <v>14</v>
      </c>
      <c r="S39" s="143">
        <f t="shared" ref="S39" si="7">S38+1</f>
        <v>110</v>
      </c>
      <c r="T39" s="187" t="str">
        <f>IF(S39="","",VLOOKUP(S39,소속명!A:B,2,0))</f>
        <v>테크니스</v>
      </c>
      <c r="U39" s="140">
        <f>IF(S39="","",COUNTIF(종목별!A:A,T39))</f>
        <v>3</v>
      </c>
      <c r="V39" s="137"/>
    </row>
    <row r="40" spans="2:22" ht="17.25" customHeight="1" x14ac:dyDescent="0.3">
      <c r="B40" s="217"/>
      <c r="C40" s="125" t="s">
        <v>9</v>
      </c>
      <c r="D40" s="126">
        <f t="shared" si="6"/>
        <v>0</v>
      </c>
      <c r="E40" s="127">
        <f t="shared" si="6"/>
        <v>42</v>
      </c>
      <c r="F40" s="127">
        <f t="shared" si="6"/>
        <v>72</v>
      </c>
      <c r="G40" s="127">
        <f t="shared" si="6"/>
        <v>14</v>
      </c>
      <c r="H40" s="127">
        <f t="shared" si="6"/>
        <v>0</v>
      </c>
      <c r="I40" s="128">
        <f t="shared" si="6"/>
        <v>128</v>
      </c>
      <c r="K40" s="86">
        <v>36</v>
      </c>
      <c r="L40" s="136" t="str">
        <f>IF(K40="","",VLOOKUP(K40,소속명!A:B,2,0))</f>
        <v>한빛</v>
      </c>
      <c r="M40" s="140">
        <f>IF(K40="","",COUNTIF(종목별!A:A,L40))</f>
        <v>8</v>
      </c>
      <c r="O40" s="143">
        <f t="shared" si="1"/>
        <v>72</v>
      </c>
      <c r="P40" s="187" t="str">
        <f>IF(O40="","",VLOOKUP(O40,소속명!A:B,2,0))</f>
        <v>서울</v>
      </c>
      <c r="Q40" s="140">
        <f>IF(O40="","",COUNTIF(종목별!A:A,P40))</f>
        <v>1</v>
      </c>
      <c r="S40" s="143">
        <f t="shared" ref="S40:S43" si="8">S39+1</f>
        <v>111</v>
      </c>
      <c r="T40" s="187" t="str">
        <f>IF(S40="","",VLOOKUP(S40,소속명!A:B,2,0))</f>
        <v>팀스매시</v>
      </c>
      <c r="U40" s="140">
        <f>IF(S40="","",COUNTIF(종목별!A:A,T40))</f>
        <v>1</v>
      </c>
      <c r="V40" s="137"/>
    </row>
    <row r="41" spans="2:22" ht="17.25" customHeight="1" x14ac:dyDescent="0.3">
      <c r="B41" s="217"/>
      <c r="C41" s="125" t="s">
        <v>105</v>
      </c>
      <c r="D41" s="126">
        <f t="shared" si="6"/>
        <v>0</v>
      </c>
      <c r="E41" s="127">
        <f t="shared" si="6"/>
        <v>8</v>
      </c>
      <c r="F41" s="127">
        <f t="shared" si="6"/>
        <v>14</v>
      </c>
      <c r="G41" s="127">
        <f t="shared" si="6"/>
        <v>4</v>
      </c>
      <c r="H41" s="127">
        <f t="shared" si="6"/>
        <v>0</v>
      </c>
      <c r="I41" s="128">
        <f t="shared" si="6"/>
        <v>26</v>
      </c>
      <c r="K41" s="207" t="s">
        <v>313</v>
      </c>
      <c r="L41" s="208"/>
      <c r="M41" s="141">
        <f>SUM(M5:M40)</f>
        <v>293</v>
      </c>
      <c r="O41" s="143">
        <f t="shared" si="1"/>
        <v>73</v>
      </c>
      <c r="P41" s="187" t="str">
        <f>IF(O41="","",VLOOKUP(O41,소속명!A:B,2,0))</f>
        <v>서해</v>
      </c>
      <c r="Q41" s="140">
        <f>IF(O41="","",COUNTIF(종목별!A:A,P41))</f>
        <v>1</v>
      </c>
      <c r="S41" s="143">
        <f t="shared" si="8"/>
        <v>112</v>
      </c>
      <c r="T41" s="187" t="str">
        <f>IF(S41="","",VLOOKUP(S41,소속명!A:B,2,0))</f>
        <v>플리트</v>
      </c>
      <c r="U41" s="140">
        <f>IF(S41="","",COUNTIF(종목별!A:A,T41))</f>
        <v>9</v>
      </c>
      <c r="V41" s="137"/>
    </row>
    <row r="42" spans="2:22" ht="17.25" customHeight="1" x14ac:dyDescent="0.3">
      <c r="B42" s="218"/>
      <c r="C42" s="129" t="s">
        <v>3</v>
      </c>
      <c r="D42" s="130">
        <f t="shared" si="6"/>
        <v>10</v>
      </c>
      <c r="E42" s="133">
        <f t="shared" si="6"/>
        <v>225</v>
      </c>
      <c r="F42" s="133">
        <f t="shared" si="6"/>
        <v>273</v>
      </c>
      <c r="G42" s="133">
        <f t="shared" si="6"/>
        <v>97</v>
      </c>
      <c r="H42" s="133">
        <f t="shared" si="6"/>
        <v>10</v>
      </c>
      <c r="I42" s="132">
        <f t="shared" si="6"/>
        <v>615</v>
      </c>
      <c r="M42" s="144">
        <f>I42-M41-Q44-U44</f>
        <v>0</v>
      </c>
      <c r="O42" s="143">
        <f t="shared" ref="O42:O43" si="9">O41+1</f>
        <v>74</v>
      </c>
      <c r="P42" s="187" t="str">
        <f>IF(O42="","",VLOOKUP(O42,소속명!A:B,2,0))</f>
        <v>성남</v>
      </c>
      <c r="Q42" s="140">
        <f>IF(O42="","",COUNTIF(종목별!A:A,P42))</f>
        <v>1</v>
      </c>
      <c r="S42" s="143">
        <f t="shared" si="8"/>
        <v>113</v>
      </c>
      <c r="T42" s="187" t="str">
        <f>IF(S42="","",VLOOKUP(S42,소속명!A:B,2,0))</f>
        <v>플빅P</v>
      </c>
      <c r="U42" s="140">
        <f>IF(S42="","",COUNTIF(종목별!A:A,T42))</f>
        <v>5</v>
      </c>
    </row>
    <row r="43" spans="2:22" ht="17.25" customHeight="1" x14ac:dyDescent="0.3">
      <c r="O43" s="143">
        <f t="shared" si="9"/>
        <v>75</v>
      </c>
      <c r="P43" s="187" t="str">
        <f>IF(O43="","",VLOOKUP(O43,소속명!A:B,2,0))</f>
        <v>성남대진</v>
      </c>
      <c r="Q43" s="140">
        <f>IF(O43="","",COUNTIF(종목별!A:A,P43))</f>
        <v>2</v>
      </c>
      <c r="S43" s="143">
        <f t="shared" si="8"/>
        <v>114</v>
      </c>
      <c r="T43" s="187" t="str">
        <f>IF(S43="","",VLOOKUP(S43,소속명!A:B,2,0))</f>
        <v>행복한</v>
      </c>
      <c r="U43" s="140">
        <f>IF(S43="","",COUNTIF(종목별!A:A,T43))</f>
        <v>1</v>
      </c>
    </row>
    <row r="44" spans="2:22" ht="17.25" customHeight="1" x14ac:dyDescent="0.3">
      <c r="O44" s="207" t="s">
        <v>313</v>
      </c>
      <c r="P44" s="208"/>
      <c r="Q44" s="203">
        <f>SUM(Q5:Q43)</f>
        <v>188</v>
      </c>
      <c r="S44" s="207" t="s">
        <v>313</v>
      </c>
      <c r="T44" s="208"/>
      <c r="U44" s="203">
        <f>SUM(U5:U43)</f>
        <v>134</v>
      </c>
    </row>
    <row r="45" spans="2:22" ht="17.25" customHeight="1" x14ac:dyDescent="0.3">
      <c r="P45" s="188"/>
      <c r="T45" s="188"/>
    </row>
    <row r="46" spans="2:22" ht="17.25" customHeight="1" x14ac:dyDescent="0.3">
      <c r="P46" s="188"/>
      <c r="T46" s="188"/>
    </row>
    <row r="47" spans="2:22" ht="17.25" customHeight="1" x14ac:dyDescent="0.3">
      <c r="P47" s="188"/>
      <c r="T47" s="188"/>
    </row>
    <row r="48" spans="2:22" ht="17.25" customHeight="1" x14ac:dyDescent="0.3">
      <c r="P48" s="188"/>
      <c r="T48" s="188"/>
    </row>
    <row r="49" spans="16:20" ht="17.25" customHeight="1" x14ac:dyDescent="0.3">
      <c r="P49" s="188"/>
      <c r="T49" s="188"/>
    </row>
  </sheetData>
  <sortState ref="L6:M40">
    <sortCondition ref="L40"/>
  </sortState>
  <mergeCells count="12">
    <mergeCell ref="O44:P44"/>
    <mergeCell ref="S44:T44"/>
    <mergeCell ref="K3:U3"/>
    <mergeCell ref="B15:B22"/>
    <mergeCell ref="B25:B32"/>
    <mergeCell ref="B35:B42"/>
    <mergeCell ref="K41:L41"/>
    <mergeCell ref="B3:I3"/>
    <mergeCell ref="B5:B12"/>
    <mergeCell ref="K4:L4"/>
    <mergeCell ref="O4:P4"/>
    <mergeCell ref="S4:T4"/>
  </mergeCells>
  <phoneticPr fontId="2" type="noConversion"/>
  <conditionalFormatting sqref="D15:H21">
    <cfRule type="cellIs" dxfId="5" priority="4" operator="between">
      <formula>1</formula>
      <formula>3</formula>
    </cfRule>
  </conditionalFormatting>
  <conditionalFormatting sqref="D5:H11">
    <cfRule type="cellIs" dxfId="4" priority="2" operator="between">
      <formula>1</formula>
      <formula>3</formula>
    </cfRule>
  </conditionalFormatting>
  <conditionalFormatting sqref="D25:H31">
    <cfRule type="cellIs" dxfId="3" priority="1" operator="between">
      <formula>1</formula>
      <formula>3</formula>
    </cfRule>
  </conditionalFormatting>
  <printOptions horizontalCentered="1"/>
  <pageMargins left="0.19685039370078741" right="0.19685039370078741" top="0.39370078740157483" bottom="0.39370078740157483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4"/>
  <sheetViews>
    <sheetView showGridLines="0" showZeros="0" workbookViewId="0">
      <pane xSplit="2" ySplit="2" topLeftCell="C99" activePane="bottomRight" state="frozen"/>
      <selection activeCell="G3" sqref="G3:G108"/>
      <selection pane="topRight" activeCell="G3" sqref="G3:G108"/>
      <selection pane="bottomLeft" activeCell="G3" sqref="G3:G108"/>
      <selection pane="bottomRight" activeCell="A114" sqref="A114:B114"/>
    </sheetView>
  </sheetViews>
  <sheetFormatPr defaultRowHeight="20.25" customHeight="1" x14ac:dyDescent="0.3"/>
  <cols>
    <col min="1" max="1" width="4.125" style="4" customWidth="1"/>
    <col min="2" max="2" width="9.625" style="109" customWidth="1"/>
    <col min="3" max="6" width="4.625" style="4" customWidth="1"/>
    <col min="7" max="7" width="9" style="4" customWidth="1"/>
    <col min="8" max="8" width="10" style="4" customWidth="1"/>
    <col min="9" max="9" width="14.625" style="4" customWidth="1"/>
    <col min="10" max="10" width="14.875" style="4" customWidth="1"/>
    <col min="11" max="16384" width="9" style="4"/>
  </cols>
  <sheetData>
    <row r="1" spans="1:10" ht="20.25" customHeight="1" x14ac:dyDescent="0.3">
      <c r="A1" s="226" t="s">
        <v>158</v>
      </c>
      <c r="B1" s="226"/>
      <c r="C1" s="226"/>
      <c r="D1" s="226"/>
    </row>
    <row r="2" spans="1:10" ht="20.25" customHeight="1" x14ac:dyDescent="0.3">
      <c r="A2" s="229" t="s">
        <v>14</v>
      </c>
      <c r="B2" s="230"/>
      <c r="C2" s="76" t="s">
        <v>0</v>
      </c>
      <c r="D2" s="74" t="s">
        <v>1</v>
      </c>
      <c r="E2" s="74" t="s">
        <v>2</v>
      </c>
      <c r="F2" s="74" t="s">
        <v>153</v>
      </c>
      <c r="G2" s="74" t="s">
        <v>155</v>
      </c>
      <c r="H2" s="74" t="s">
        <v>156</v>
      </c>
      <c r="I2" s="74" t="s">
        <v>154</v>
      </c>
      <c r="J2" s="5" t="s">
        <v>157</v>
      </c>
    </row>
    <row r="3" spans="1:10" ht="20.25" customHeight="1" x14ac:dyDescent="0.3">
      <c r="A3" s="85">
        <v>1</v>
      </c>
      <c r="B3" s="106" t="str">
        <f>VLOOKUP(A3,소속명!A:B,2,0)</f>
        <v>갈뫼</v>
      </c>
      <c r="C3" s="85">
        <f>COUNTIF(종목별!C:C,$B3&amp;C$2)</f>
        <v>4</v>
      </c>
      <c r="D3" s="82">
        <f>COUNTIF(종목별!C:C,$B3&amp;D$2)</f>
        <v>2</v>
      </c>
      <c r="E3" s="82">
        <f>COUNTIF(종목별!C:C,$B3&amp;E$2)</f>
        <v>1</v>
      </c>
      <c r="F3" s="82">
        <f>SUM(C3:E3)</f>
        <v>7</v>
      </c>
      <c r="G3" s="103">
        <f>F3*40000</f>
        <v>280000</v>
      </c>
      <c r="H3" s="110"/>
      <c r="I3" s="110"/>
      <c r="J3" s="111"/>
    </row>
    <row r="4" spans="1:10" ht="20.25" customHeight="1" x14ac:dyDescent="0.3">
      <c r="A4" s="86">
        <v>2</v>
      </c>
      <c r="B4" s="107" t="str">
        <f>VLOOKUP(A4,소속명!A:B,2,0)</f>
        <v>고우</v>
      </c>
      <c r="C4" s="86">
        <f>COUNTIF(종목별!C:C,$B4&amp;C$2)</f>
        <v>6</v>
      </c>
      <c r="D4" s="83">
        <f>COUNTIF(종목별!C:C,$B4&amp;D$2)</f>
        <v>2</v>
      </c>
      <c r="E4" s="83">
        <f>COUNTIF(종목별!C:C,$B4&amp;E$2)</f>
        <v>5</v>
      </c>
      <c r="F4" s="83">
        <f t="shared" ref="F4:F68" si="0">SUM(C4:E4)</f>
        <v>13</v>
      </c>
      <c r="G4" s="104">
        <f t="shared" ref="G4:G67" si="1">F4*40000</f>
        <v>520000</v>
      </c>
      <c r="H4" s="112"/>
      <c r="I4" s="112"/>
      <c r="J4" s="113"/>
    </row>
    <row r="5" spans="1:10" ht="20.25" customHeight="1" x14ac:dyDescent="0.3">
      <c r="A5" s="86">
        <v>3</v>
      </c>
      <c r="B5" s="107" t="str">
        <f>VLOOKUP(A5,소속명!A:B,2,0)</f>
        <v>광교</v>
      </c>
      <c r="C5" s="86">
        <f>COUNTIF(종목별!C:C,$B5&amp;C$2)</f>
        <v>1</v>
      </c>
      <c r="D5" s="83">
        <f>COUNTIF(종목별!C:C,$B5&amp;D$2)</f>
        <v>0</v>
      </c>
      <c r="E5" s="83">
        <f>COUNTIF(종목별!C:C,$B5&amp;E$2)</f>
        <v>0</v>
      </c>
      <c r="F5" s="83">
        <f t="shared" si="0"/>
        <v>1</v>
      </c>
      <c r="G5" s="104">
        <f t="shared" si="1"/>
        <v>40000</v>
      </c>
      <c r="H5" s="112"/>
      <c r="I5" s="112"/>
      <c r="J5" s="113"/>
    </row>
    <row r="6" spans="1:10" ht="20.25" customHeight="1" x14ac:dyDescent="0.3">
      <c r="A6" s="86">
        <v>4</v>
      </c>
      <c r="B6" s="107" t="str">
        <f>VLOOKUP(A6,소속명!A:B,2,0)</f>
        <v>구성</v>
      </c>
      <c r="C6" s="86">
        <f>COUNTIF(종목별!C:C,$B6&amp;C$2)</f>
        <v>0</v>
      </c>
      <c r="D6" s="83">
        <f>COUNTIF(종목별!C:C,$B6&amp;D$2)</f>
        <v>1</v>
      </c>
      <c r="E6" s="83">
        <f>COUNTIF(종목별!C:C,$B6&amp;E$2)</f>
        <v>0</v>
      </c>
      <c r="F6" s="83">
        <f t="shared" si="0"/>
        <v>1</v>
      </c>
      <c r="G6" s="104">
        <f t="shared" si="1"/>
        <v>40000</v>
      </c>
      <c r="H6" s="112"/>
      <c r="I6" s="112"/>
      <c r="J6" s="113"/>
    </row>
    <row r="7" spans="1:10" ht="20.25" customHeight="1" x14ac:dyDescent="0.3">
      <c r="A7" s="86">
        <v>5</v>
      </c>
      <c r="B7" s="107" t="str">
        <f>VLOOKUP(A7,소속명!A:B,2,0)</f>
        <v>기흥</v>
      </c>
      <c r="C7" s="86">
        <f>COUNTIF(종목별!C:C,$B7&amp;C$2)</f>
        <v>0</v>
      </c>
      <c r="D7" s="83">
        <f>COUNTIF(종목별!C:C,$B7&amp;D$2)</f>
        <v>0</v>
      </c>
      <c r="E7" s="83">
        <f>COUNTIF(종목별!C:C,$B7&amp;E$2)</f>
        <v>0</v>
      </c>
      <c r="F7" s="83">
        <f t="shared" si="0"/>
        <v>0</v>
      </c>
      <c r="G7" s="104">
        <f t="shared" si="1"/>
        <v>0</v>
      </c>
      <c r="H7" s="112"/>
      <c r="I7" s="112"/>
      <c r="J7" s="113"/>
    </row>
    <row r="8" spans="1:10" ht="20.25" customHeight="1" x14ac:dyDescent="0.3">
      <c r="A8" s="86">
        <v>6</v>
      </c>
      <c r="B8" s="107" t="str">
        <f>VLOOKUP(A8,소속명!A:B,2,0)</f>
        <v>동백</v>
      </c>
      <c r="C8" s="86">
        <f>COUNTIF(종목별!C:C,$B8&amp;C$2)</f>
        <v>7</v>
      </c>
      <c r="D8" s="83">
        <f>COUNTIF(종목별!C:C,$B8&amp;D$2)</f>
        <v>7</v>
      </c>
      <c r="E8" s="83">
        <f>COUNTIF(종목별!C:C,$B8&amp;E$2)</f>
        <v>1</v>
      </c>
      <c r="F8" s="83">
        <f t="shared" si="0"/>
        <v>15</v>
      </c>
      <c r="G8" s="104">
        <f t="shared" si="1"/>
        <v>600000</v>
      </c>
      <c r="H8" s="112"/>
      <c r="I8" s="112"/>
      <c r="J8" s="113"/>
    </row>
    <row r="9" spans="1:10" ht="20.25" customHeight="1" x14ac:dyDescent="0.3">
      <c r="A9" s="86">
        <v>7</v>
      </c>
      <c r="B9" s="107" t="str">
        <f>VLOOKUP(A9,소속명!A:B,2,0)</f>
        <v>라온</v>
      </c>
      <c r="C9" s="86">
        <f>COUNTIF(종목별!C:C,$B9&amp;C$2)</f>
        <v>1</v>
      </c>
      <c r="D9" s="83">
        <f>COUNTIF(종목별!C:C,$B9&amp;D$2)</f>
        <v>0</v>
      </c>
      <c r="E9" s="83">
        <f>COUNTIF(종목별!C:C,$B9&amp;E$2)</f>
        <v>0</v>
      </c>
      <c r="F9" s="83">
        <f t="shared" si="0"/>
        <v>1</v>
      </c>
      <c r="G9" s="104">
        <f t="shared" si="1"/>
        <v>40000</v>
      </c>
      <c r="H9" s="112"/>
      <c r="I9" s="112"/>
      <c r="J9" s="113"/>
    </row>
    <row r="10" spans="1:10" ht="20.25" customHeight="1" x14ac:dyDescent="0.3">
      <c r="A10" s="86">
        <v>8</v>
      </c>
      <c r="B10" s="107" t="str">
        <f>VLOOKUP(A10,소속명!A:B,2,0)</f>
        <v>모현</v>
      </c>
      <c r="C10" s="86">
        <f>COUNTIF(종목별!C:C,$B10&amp;C$2)</f>
        <v>4</v>
      </c>
      <c r="D10" s="83">
        <f>COUNTIF(종목별!C:C,$B10&amp;D$2)</f>
        <v>2</v>
      </c>
      <c r="E10" s="83">
        <f>COUNTIF(종목별!C:C,$B10&amp;E$2)</f>
        <v>1</v>
      </c>
      <c r="F10" s="83">
        <f t="shared" si="0"/>
        <v>7</v>
      </c>
      <c r="G10" s="104">
        <f t="shared" si="1"/>
        <v>280000</v>
      </c>
      <c r="H10" s="112"/>
      <c r="I10" s="112"/>
      <c r="J10" s="113"/>
    </row>
    <row r="11" spans="1:10" ht="20.25" customHeight="1" x14ac:dyDescent="0.3">
      <c r="A11" s="86">
        <v>9</v>
      </c>
      <c r="B11" s="107" t="str">
        <f>VLOOKUP(A11,소속명!A:B,2,0)</f>
        <v>백암</v>
      </c>
      <c r="C11" s="86">
        <f>COUNTIF(종목별!C:C,$B11&amp;C$2)</f>
        <v>0</v>
      </c>
      <c r="D11" s="83">
        <f>COUNTIF(종목별!C:C,$B11&amp;D$2)</f>
        <v>0</v>
      </c>
      <c r="E11" s="83">
        <f>COUNTIF(종목별!C:C,$B11&amp;E$2)</f>
        <v>0</v>
      </c>
      <c r="F11" s="83">
        <f t="shared" si="0"/>
        <v>0</v>
      </c>
      <c r="G11" s="104">
        <f t="shared" si="1"/>
        <v>0</v>
      </c>
      <c r="H11" s="112"/>
      <c r="I11" s="112"/>
      <c r="J11" s="113"/>
    </row>
    <row r="12" spans="1:10" ht="20.25" customHeight="1" x14ac:dyDescent="0.3">
      <c r="A12" s="86">
        <v>10</v>
      </c>
      <c r="B12" s="107" t="str">
        <f>VLOOKUP(A12,소속명!A:B,2,0)</f>
        <v>보라</v>
      </c>
      <c r="C12" s="86">
        <f>COUNTIF(종목별!C:C,$B12&amp;C$2)</f>
        <v>10</v>
      </c>
      <c r="D12" s="83">
        <f>COUNTIF(종목별!C:C,$B12&amp;D$2)</f>
        <v>5</v>
      </c>
      <c r="E12" s="83">
        <f>COUNTIF(종목별!C:C,$B12&amp;E$2)</f>
        <v>3</v>
      </c>
      <c r="F12" s="83">
        <f t="shared" si="0"/>
        <v>18</v>
      </c>
      <c r="G12" s="104">
        <f t="shared" si="1"/>
        <v>720000</v>
      </c>
      <c r="H12" s="112"/>
      <c r="I12" s="112"/>
      <c r="J12" s="113"/>
    </row>
    <row r="13" spans="1:10" ht="20.25" customHeight="1" x14ac:dyDescent="0.3">
      <c r="A13" s="86">
        <v>11</v>
      </c>
      <c r="B13" s="107" t="str">
        <f>VLOOKUP(A13,소속명!A:B,2,0)</f>
        <v>상갈</v>
      </c>
      <c r="C13" s="86">
        <f>COUNTIF(종목별!C:C,$B13&amp;C$2)</f>
        <v>1</v>
      </c>
      <c r="D13" s="83">
        <f>COUNTIF(종목별!C:C,$B13&amp;D$2)</f>
        <v>0</v>
      </c>
      <c r="E13" s="83">
        <f>COUNTIF(종목별!C:C,$B13&amp;E$2)</f>
        <v>1</v>
      </c>
      <c r="F13" s="83">
        <f t="shared" si="0"/>
        <v>2</v>
      </c>
      <c r="G13" s="104">
        <f t="shared" si="1"/>
        <v>80000</v>
      </c>
      <c r="H13" s="112"/>
      <c r="I13" s="112"/>
      <c r="J13" s="113"/>
    </row>
    <row r="14" spans="1:10" ht="20.25" customHeight="1" x14ac:dyDescent="0.3">
      <c r="A14" s="86">
        <v>12</v>
      </c>
      <c r="B14" s="107" t="str">
        <f>VLOOKUP(A14,소속명!A:B,2,0)</f>
        <v>상미</v>
      </c>
      <c r="C14" s="86">
        <f>COUNTIF(종목별!C:C,$B14&amp;C$2)</f>
        <v>3</v>
      </c>
      <c r="D14" s="83">
        <f>COUNTIF(종목별!C:C,$B14&amp;D$2)</f>
        <v>3</v>
      </c>
      <c r="E14" s="83">
        <f>COUNTIF(종목별!C:C,$B14&amp;E$2)</f>
        <v>0</v>
      </c>
      <c r="F14" s="83">
        <f t="shared" si="0"/>
        <v>6</v>
      </c>
      <c r="G14" s="104">
        <f t="shared" si="1"/>
        <v>240000</v>
      </c>
      <c r="H14" s="112"/>
      <c r="I14" s="112"/>
      <c r="J14" s="113"/>
    </row>
    <row r="15" spans="1:10" ht="20.25" customHeight="1" x14ac:dyDescent="0.3">
      <c r="A15" s="86">
        <v>13</v>
      </c>
      <c r="B15" s="107" t="str">
        <f>VLOOKUP(A15,소속명!A:B,2,0)</f>
        <v>상현</v>
      </c>
      <c r="C15" s="86">
        <f>COUNTIF(종목별!C:C,$B15&amp;C$2)</f>
        <v>7</v>
      </c>
      <c r="D15" s="83">
        <f>COUNTIF(종목별!C:C,$B15&amp;D$2)</f>
        <v>2</v>
      </c>
      <c r="E15" s="83">
        <f>COUNTIF(종목별!C:C,$B15&amp;E$2)</f>
        <v>4</v>
      </c>
      <c r="F15" s="83">
        <f t="shared" si="0"/>
        <v>13</v>
      </c>
      <c r="G15" s="104">
        <f t="shared" si="1"/>
        <v>520000</v>
      </c>
      <c r="H15" s="112"/>
      <c r="I15" s="112"/>
      <c r="J15" s="113"/>
    </row>
    <row r="16" spans="1:10" ht="20.25" customHeight="1" x14ac:dyDescent="0.3">
      <c r="A16" s="86">
        <v>14</v>
      </c>
      <c r="B16" s="107" t="str">
        <f>VLOOKUP(A16,소속명!A:B,2,0)</f>
        <v>서농</v>
      </c>
      <c r="C16" s="86">
        <f>COUNTIF(종목별!C:C,$B16&amp;C$2)</f>
        <v>2</v>
      </c>
      <c r="D16" s="83">
        <f>COUNTIF(종목별!C:C,$B16&amp;D$2)</f>
        <v>1</v>
      </c>
      <c r="E16" s="83">
        <f>COUNTIF(종목별!C:C,$B16&amp;E$2)</f>
        <v>1</v>
      </c>
      <c r="F16" s="83">
        <f t="shared" si="0"/>
        <v>4</v>
      </c>
      <c r="G16" s="104">
        <f t="shared" si="1"/>
        <v>160000</v>
      </c>
      <c r="H16" s="112"/>
      <c r="I16" s="112"/>
      <c r="J16" s="113"/>
    </row>
    <row r="17" spans="1:10" ht="20.25" customHeight="1" x14ac:dyDescent="0.3">
      <c r="A17" s="86">
        <v>15</v>
      </c>
      <c r="B17" s="107" t="str">
        <f>VLOOKUP(A17,소속명!A:B,2,0)</f>
        <v>석성</v>
      </c>
      <c r="C17" s="86">
        <f>COUNTIF(종목별!C:C,$B17&amp;C$2)</f>
        <v>5</v>
      </c>
      <c r="D17" s="83">
        <f>COUNTIF(종목별!C:C,$B17&amp;D$2)</f>
        <v>6</v>
      </c>
      <c r="E17" s="83">
        <f>COUNTIF(종목별!C:C,$B17&amp;E$2)</f>
        <v>5</v>
      </c>
      <c r="F17" s="83">
        <f t="shared" si="0"/>
        <v>16</v>
      </c>
      <c r="G17" s="104">
        <f t="shared" si="1"/>
        <v>640000</v>
      </c>
      <c r="H17" s="112"/>
      <c r="I17" s="112"/>
      <c r="J17" s="113"/>
    </row>
    <row r="18" spans="1:10" ht="20.25" customHeight="1" x14ac:dyDescent="0.3">
      <c r="A18" s="86">
        <v>16</v>
      </c>
      <c r="B18" s="107" t="str">
        <f>VLOOKUP(A18,소속명!A:B,2,0)</f>
        <v>석현</v>
      </c>
      <c r="C18" s="86">
        <f>COUNTIF(종목별!C:C,$B18&amp;C$2)</f>
        <v>9</v>
      </c>
      <c r="D18" s="83">
        <f>COUNTIF(종목별!C:C,$B18&amp;D$2)</f>
        <v>2</v>
      </c>
      <c r="E18" s="83">
        <f>COUNTIF(종목별!C:C,$B18&amp;E$2)</f>
        <v>1</v>
      </c>
      <c r="F18" s="83">
        <f t="shared" si="0"/>
        <v>12</v>
      </c>
      <c r="G18" s="104">
        <f t="shared" si="1"/>
        <v>480000</v>
      </c>
      <c r="H18" s="112"/>
      <c r="I18" s="112"/>
      <c r="J18" s="113"/>
    </row>
    <row r="19" spans="1:10" ht="20.25" customHeight="1" x14ac:dyDescent="0.3">
      <c r="A19" s="86">
        <v>17</v>
      </c>
      <c r="B19" s="107" t="str">
        <f>VLOOKUP(A19,소속명!A:B,2,0)</f>
        <v>성산</v>
      </c>
      <c r="C19" s="86">
        <f>COUNTIF(종목별!C:C,$B19&amp;C$2)</f>
        <v>1</v>
      </c>
      <c r="D19" s="83">
        <f>COUNTIF(종목별!C:C,$B19&amp;D$2)</f>
        <v>0</v>
      </c>
      <c r="E19" s="83">
        <f>COUNTIF(종목별!C:C,$B19&amp;E$2)</f>
        <v>0</v>
      </c>
      <c r="F19" s="83">
        <f t="shared" si="0"/>
        <v>1</v>
      </c>
      <c r="G19" s="104">
        <f t="shared" si="1"/>
        <v>40000</v>
      </c>
      <c r="H19" s="112"/>
      <c r="I19" s="112"/>
      <c r="J19" s="113"/>
    </row>
    <row r="20" spans="1:10" ht="20.25" customHeight="1" x14ac:dyDescent="0.3">
      <c r="A20" s="86">
        <v>18</v>
      </c>
      <c r="B20" s="107" t="str">
        <f>VLOOKUP(A20,소속명!A:B,2,0)</f>
        <v>송담</v>
      </c>
      <c r="C20" s="86">
        <f>COUNTIF(종목별!C:C,$B20&amp;C$2)</f>
        <v>6</v>
      </c>
      <c r="D20" s="83">
        <f>COUNTIF(종목별!C:C,$B20&amp;D$2)</f>
        <v>2</v>
      </c>
      <c r="E20" s="83">
        <f>COUNTIF(종목별!C:C,$B20&amp;E$2)</f>
        <v>4</v>
      </c>
      <c r="F20" s="83">
        <f t="shared" si="0"/>
        <v>12</v>
      </c>
      <c r="G20" s="104">
        <f t="shared" si="1"/>
        <v>480000</v>
      </c>
      <c r="H20" s="112"/>
      <c r="I20" s="112"/>
      <c r="J20" s="113"/>
    </row>
    <row r="21" spans="1:10" ht="20.25" customHeight="1" x14ac:dyDescent="0.3">
      <c r="A21" s="86">
        <v>19</v>
      </c>
      <c r="B21" s="107" t="str">
        <f>VLOOKUP(A21,소속명!A:B,2,0)</f>
        <v>송전</v>
      </c>
      <c r="C21" s="86">
        <f>COUNTIF(종목별!C:C,$B21&amp;C$2)</f>
        <v>3</v>
      </c>
      <c r="D21" s="83">
        <f>COUNTIF(종목별!C:C,$B21&amp;D$2)</f>
        <v>2</v>
      </c>
      <c r="E21" s="83">
        <f>COUNTIF(종목별!C:C,$B21&amp;E$2)</f>
        <v>0</v>
      </c>
      <c r="F21" s="83">
        <f t="shared" si="0"/>
        <v>5</v>
      </c>
      <c r="G21" s="104">
        <f t="shared" si="1"/>
        <v>200000</v>
      </c>
      <c r="H21" s="112"/>
      <c r="I21" s="112"/>
      <c r="J21" s="113"/>
    </row>
    <row r="22" spans="1:10" ht="20.25" customHeight="1" x14ac:dyDescent="0.3">
      <c r="A22" s="86">
        <v>20</v>
      </c>
      <c r="B22" s="107" t="str">
        <f>VLOOKUP(A22,소속명!A:B,2,0)</f>
        <v>신갈</v>
      </c>
      <c r="C22" s="86">
        <f>COUNTIF(종목별!C:C,$B22&amp;C$2)</f>
        <v>4</v>
      </c>
      <c r="D22" s="83">
        <f>COUNTIF(종목별!C:C,$B22&amp;D$2)</f>
        <v>2</v>
      </c>
      <c r="E22" s="83">
        <f>COUNTIF(종목별!C:C,$B22&amp;E$2)</f>
        <v>4</v>
      </c>
      <c r="F22" s="83">
        <f t="shared" si="0"/>
        <v>10</v>
      </c>
      <c r="G22" s="104">
        <f t="shared" si="1"/>
        <v>400000</v>
      </c>
      <c r="H22" s="112"/>
      <c r="I22" s="112"/>
      <c r="J22" s="113"/>
    </row>
    <row r="23" spans="1:10" ht="20.25" customHeight="1" x14ac:dyDescent="0.3">
      <c r="A23" s="86">
        <v>21</v>
      </c>
      <c r="B23" s="107" t="str">
        <f>VLOOKUP(A23,소속명!A:B,2,0)</f>
        <v>신동백</v>
      </c>
      <c r="C23" s="86">
        <f>COUNTIF(종목별!C:C,$B23&amp;C$2)</f>
        <v>11</v>
      </c>
      <c r="D23" s="83">
        <f>COUNTIF(종목별!C:C,$B23&amp;D$2)</f>
        <v>4</v>
      </c>
      <c r="E23" s="83">
        <f>COUNTIF(종목별!C:C,$B23&amp;E$2)</f>
        <v>8</v>
      </c>
      <c r="F23" s="83">
        <f t="shared" si="0"/>
        <v>23</v>
      </c>
      <c r="G23" s="104">
        <f t="shared" si="1"/>
        <v>920000</v>
      </c>
      <c r="H23" s="112"/>
      <c r="I23" s="112"/>
      <c r="J23" s="113"/>
    </row>
    <row r="24" spans="1:10" ht="20.25" customHeight="1" x14ac:dyDescent="0.3">
      <c r="A24" s="86">
        <v>22</v>
      </c>
      <c r="B24" s="107" t="str">
        <f>VLOOKUP(A24,소속명!A:B,2,0)</f>
        <v>열린</v>
      </c>
      <c r="C24" s="86">
        <f>COUNTIF(종목별!C:C,$B24&amp;C$2)</f>
        <v>0</v>
      </c>
      <c r="D24" s="83">
        <f>COUNTIF(종목별!C:C,$B24&amp;D$2)</f>
        <v>1</v>
      </c>
      <c r="E24" s="83">
        <f>COUNTIF(종목별!C:C,$B24&amp;E$2)</f>
        <v>0</v>
      </c>
      <c r="F24" s="83">
        <f t="shared" si="0"/>
        <v>1</v>
      </c>
      <c r="G24" s="104">
        <f t="shared" si="1"/>
        <v>40000</v>
      </c>
      <c r="H24" s="112"/>
      <c r="I24" s="112"/>
      <c r="J24" s="113"/>
    </row>
    <row r="25" spans="1:10" ht="20.25" customHeight="1" x14ac:dyDescent="0.3">
      <c r="A25" s="86">
        <v>23</v>
      </c>
      <c r="B25" s="107" t="str">
        <f>VLOOKUP(A25,소속명!A:B,2,0)</f>
        <v>용인</v>
      </c>
      <c r="C25" s="86">
        <f>COUNTIF(종목별!C:C,$B25&amp;C$2)</f>
        <v>3</v>
      </c>
      <c r="D25" s="83">
        <f>COUNTIF(종목별!C:C,$B25&amp;D$2)</f>
        <v>5</v>
      </c>
      <c r="E25" s="83">
        <f>COUNTIF(종목별!C:C,$B25&amp;E$2)</f>
        <v>8</v>
      </c>
      <c r="F25" s="83">
        <f t="shared" si="0"/>
        <v>16</v>
      </c>
      <c r="G25" s="104">
        <f t="shared" si="1"/>
        <v>640000</v>
      </c>
      <c r="H25" s="112"/>
      <c r="I25" s="112"/>
      <c r="J25" s="113"/>
    </row>
    <row r="26" spans="1:10" ht="20.25" customHeight="1" x14ac:dyDescent="0.3">
      <c r="A26" s="86">
        <v>24</v>
      </c>
      <c r="B26" s="107" t="str">
        <f>VLOOKUP(A26,소속명!A:B,2,0)</f>
        <v>운학</v>
      </c>
      <c r="C26" s="86">
        <f>COUNTIF(종목별!C:C,$B26&amp;C$2)</f>
        <v>1</v>
      </c>
      <c r="D26" s="83">
        <f>COUNTIF(종목별!C:C,$B26&amp;D$2)</f>
        <v>0</v>
      </c>
      <c r="E26" s="83">
        <f>COUNTIF(종목별!C:C,$B26&amp;E$2)</f>
        <v>0</v>
      </c>
      <c r="F26" s="83">
        <f t="shared" si="0"/>
        <v>1</v>
      </c>
      <c r="G26" s="104">
        <f t="shared" si="1"/>
        <v>40000</v>
      </c>
      <c r="H26" s="112"/>
      <c r="I26" s="112"/>
      <c r="J26" s="113"/>
    </row>
    <row r="27" spans="1:10" ht="20.25" customHeight="1" x14ac:dyDescent="0.3">
      <c r="A27" s="86">
        <v>25</v>
      </c>
      <c r="B27" s="107" t="str">
        <f>VLOOKUP(A27,소속명!A:B,2,0)</f>
        <v>원삼</v>
      </c>
      <c r="C27" s="86">
        <f>COUNTIF(종목별!C:C,$B27&amp;C$2)</f>
        <v>2</v>
      </c>
      <c r="D27" s="83">
        <f>COUNTIF(종목별!C:C,$B27&amp;D$2)</f>
        <v>0</v>
      </c>
      <c r="E27" s="83">
        <f>COUNTIF(종목별!C:C,$B27&amp;E$2)</f>
        <v>0</v>
      </c>
      <c r="F27" s="83">
        <f t="shared" si="0"/>
        <v>2</v>
      </c>
      <c r="G27" s="104">
        <f t="shared" si="1"/>
        <v>80000</v>
      </c>
      <c r="H27" s="112"/>
      <c r="I27" s="112"/>
      <c r="J27" s="113"/>
    </row>
    <row r="28" spans="1:10" ht="20.25" customHeight="1" x14ac:dyDescent="0.3">
      <c r="A28" s="86">
        <v>26</v>
      </c>
      <c r="B28" s="107" t="str">
        <f>VLOOKUP(A28,소속명!A:B,2,0)</f>
        <v>제일</v>
      </c>
      <c r="C28" s="86">
        <f>COUNTIF(종목별!C:C,$B28&amp;C$2)</f>
        <v>1</v>
      </c>
      <c r="D28" s="83">
        <f>COUNTIF(종목별!C:C,$B28&amp;D$2)</f>
        <v>2</v>
      </c>
      <c r="E28" s="83">
        <f>COUNTIF(종목별!C:C,$B28&amp;E$2)</f>
        <v>0</v>
      </c>
      <c r="F28" s="83">
        <f t="shared" si="0"/>
        <v>3</v>
      </c>
      <c r="G28" s="104">
        <f t="shared" si="1"/>
        <v>120000</v>
      </c>
      <c r="H28" s="112"/>
      <c r="I28" s="112"/>
      <c r="J28" s="113"/>
    </row>
    <row r="29" spans="1:10" ht="20.25" customHeight="1" x14ac:dyDescent="0.3">
      <c r="A29" s="86">
        <v>27</v>
      </c>
      <c r="B29" s="107" t="str">
        <f>VLOOKUP(A29,소속명!A:B,2,0)</f>
        <v>죽전</v>
      </c>
      <c r="C29" s="86">
        <f>COUNTIF(종목별!C:C,$B29&amp;C$2)</f>
        <v>19</v>
      </c>
      <c r="D29" s="83">
        <f>COUNTIF(종목별!C:C,$B29&amp;D$2)</f>
        <v>8</v>
      </c>
      <c r="E29" s="83">
        <f>COUNTIF(종목별!C:C,$B29&amp;E$2)</f>
        <v>9</v>
      </c>
      <c r="F29" s="83">
        <f t="shared" si="0"/>
        <v>36</v>
      </c>
      <c r="G29" s="104">
        <f t="shared" si="1"/>
        <v>1440000</v>
      </c>
      <c r="H29" s="112"/>
      <c r="I29" s="112"/>
      <c r="J29" s="113"/>
    </row>
    <row r="30" spans="1:10" ht="20.25" customHeight="1" x14ac:dyDescent="0.3">
      <c r="A30" s="86">
        <v>28</v>
      </c>
      <c r="B30" s="107" t="str">
        <f>VLOOKUP(A30,소속명!A:B,2,0)</f>
        <v>중앙</v>
      </c>
      <c r="C30" s="86">
        <f>COUNTIF(종목별!C:C,$B30&amp;C$2)</f>
        <v>4</v>
      </c>
      <c r="D30" s="83">
        <f>COUNTIF(종목별!C:C,$B30&amp;D$2)</f>
        <v>4</v>
      </c>
      <c r="E30" s="83">
        <f>COUNTIF(종목별!C:C,$B30&amp;E$2)</f>
        <v>4</v>
      </c>
      <c r="F30" s="83">
        <f t="shared" si="0"/>
        <v>12</v>
      </c>
      <c r="G30" s="104">
        <f t="shared" si="1"/>
        <v>480000</v>
      </c>
      <c r="H30" s="112"/>
      <c r="I30" s="112"/>
      <c r="J30" s="113"/>
    </row>
    <row r="31" spans="1:10" ht="20.25" customHeight="1" x14ac:dyDescent="0.3">
      <c r="A31" s="86">
        <v>29</v>
      </c>
      <c r="B31" s="107" t="str">
        <f>VLOOKUP(A31,소속명!A:B,2,0)</f>
        <v>지인</v>
      </c>
      <c r="C31" s="86">
        <f>COUNTIF(종목별!C:C,$B31&amp;C$2)</f>
        <v>1</v>
      </c>
      <c r="D31" s="83">
        <f>COUNTIF(종목별!C:C,$B31&amp;D$2)</f>
        <v>4</v>
      </c>
      <c r="E31" s="83">
        <f>COUNTIF(종목별!C:C,$B31&amp;E$2)</f>
        <v>3</v>
      </c>
      <c r="F31" s="83">
        <f t="shared" si="0"/>
        <v>8</v>
      </c>
      <c r="G31" s="104">
        <f t="shared" si="1"/>
        <v>320000</v>
      </c>
      <c r="H31" s="112"/>
      <c r="I31" s="112"/>
      <c r="J31" s="113"/>
    </row>
    <row r="32" spans="1:10" ht="20.25" customHeight="1" x14ac:dyDescent="0.3">
      <c r="A32" s="86">
        <v>30</v>
      </c>
      <c r="B32" s="107" t="str">
        <f>VLOOKUP(A32,소속명!A:B,2,0)</f>
        <v>처인</v>
      </c>
      <c r="C32" s="86">
        <f>COUNTIF(종목별!C:C,$B32&amp;C$2)</f>
        <v>3</v>
      </c>
      <c r="D32" s="83">
        <f>COUNTIF(종목별!C:C,$B32&amp;D$2)</f>
        <v>0</v>
      </c>
      <c r="E32" s="83">
        <f>COUNTIF(종목별!C:C,$B32&amp;E$2)</f>
        <v>0</v>
      </c>
      <c r="F32" s="83">
        <f t="shared" si="0"/>
        <v>3</v>
      </c>
      <c r="G32" s="104">
        <f t="shared" si="1"/>
        <v>120000</v>
      </c>
      <c r="H32" s="112"/>
      <c r="I32" s="112"/>
      <c r="J32" s="113"/>
    </row>
    <row r="33" spans="1:10" ht="20.25" customHeight="1" x14ac:dyDescent="0.3">
      <c r="A33" s="86">
        <v>31</v>
      </c>
      <c r="B33" s="107" t="str">
        <f>VLOOKUP(A33,소속명!A:B,2,0)</f>
        <v>청덕</v>
      </c>
      <c r="C33" s="86">
        <f>COUNTIF(종목별!C:C,$B33&amp;C$2)</f>
        <v>1</v>
      </c>
      <c r="D33" s="83">
        <f>COUNTIF(종목별!C:C,$B33&amp;D$2)</f>
        <v>0</v>
      </c>
      <c r="E33" s="83">
        <f>COUNTIF(종목별!C:C,$B33&amp;E$2)</f>
        <v>1</v>
      </c>
      <c r="F33" s="83">
        <f t="shared" si="0"/>
        <v>2</v>
      </c>
      <c r="G33" s="104">
        <f t="shared" si="1"/>
        <v>80000</v>
      </c>
      <c r="H33" s="112"/>
      <c r="I33" s="112"/>
      <c r="J33" s="113"/>
    </row>
    <row r="34" spans="1:10" ht="20.25" customHeight="1" x14ac:dyDescent="0.3">
      <c r="A34" s="86">
        <v>32</v>
      </c>
      <c r="B34" s="107" t="str">
        <f>VLOOKUP(A34,소속명!A:B,2,0)</f>
        <v>토월</v>
      </c>
      <c r="C34" s="86">
        <f>COUNTIF(종목별!C:C,$B34&amp;C$2)</f>
        <v>10</v>
      </c>
      <c r="D34" s="83">
        <f>COUNTIF(종목별!C:C,$B34&amp;D$2)</f>
        <v>11</v>
      </c>
      <c r="E34" s="83">
        <f>COUNTIF(종목별!C:C,$B34&amp;E$2)</f>
        <v>4</v>
      </c>
      <c r="F34" s="83">
        <f t="shared" si="0"/>
        <v>25</v>
      </c>
      <c r="G34" s="104">
        <f t="shared" si="1"/>
        <v>1000000</v>
      </c>
      <c r="H34" s="112"/>
      <c r="I34" s="112"/>
      <c r="J34" s="113"/>
    </row>
    <row r="35" spans="1:10" ht="20.25" customHeight="1" x14ac:dyDescent="0.3">
      <c r="A35" s="86">
        <v>33</v>
      </c>
      <c r="B35" s="107" t="str">
        <f>VLOOKUP(A35,소속명!A:B,2,0)</f>
        <v>포곡</v>
      </c>
      <c r="C35" s="86">
        <f>COUNTIF(종목별!C:C,$B35&amp;C$2)</f>
        <v>4</v>
      </c>
      <c r="D35" s="83">
        <f>COUNTIF(종목별!C:C,$B35&amp;D$2)</f>
        <v>2</v>
      </c>
      <c r="E35" s="83">
        <f>COUNTIF(종목별!C:C,$B35&amp;E$2)</f>
        <v>0</v>
      </c>
      <c r="F35" s="83">
        <f t="shared" si="0"/>
        <v>6</v>
      </c>
      <c r="G35" s="104">
        <f t="shared" si="1"/>
        <v>240000</v>
      </c>
      <c r="H35" s="112"/>
      <c r="I35" s="112"/>
      <c r="J35" s="113"/>
    </row>
    <row r="36" spans="1:10" ht="20.25" customHeight="1" x14ac:dyDescent="0.3">
      <c r="A36" s="86">
        <v>34</v>
      </c>
      <c r="B36" s="107" t="str">
        <f>VLOOKUP(A36,소속명!A:B,2,0)</f>
        <v>풍덕</v>
      </c>
      <c r="C36" s="86">
        <f>COUNTIF(종목별!C:C,$B36&amp;C$2)</f>
        <v>0</v>
      </c>
      <c r="D36" s="83">
        <f>COUNTIF(종목별!C:C,$B36&amp;D$2)</f>
        <v>0</v>
      </c>
      <c r="E36" s="83">
        <f>COUNTIF(종목별!C:C,$B36&amp;E$2)</f>
        <v>0</v>
      </c>
      <c r="F36" s="83">
        <f t="shared" si="0"/>
        <v>0</v>
      </c>
      <c r="G36" s="104">
        <f t="shared" si="1"/>
        <v>0</v>
      </c>
      <c r="H36" s="112"/>
      <c r="I36" s="112"/>
      <c r="J36" s="113"/>
    </row>
    <row r="37" spans="1:10" ht="20.25" customHeight="1" x14ac:dyDescent="0.3">
      <c r="A37" s="86">
        <v>35</v>
      </c>
      <c r="B37" s="107" t="str">
        <f>VLOOKUP(A37,소속명!A:B,2,0)</f>
        <v>한마음</v>
      </c>
      <c r="C37" s="86">
        <f>COUNTIF(종목별!C:C,$B37&amp;C$2)</f>
        <v>2</v>
      </c>
      <c r="D37" s="83">
        <f>COUNTIF(종목별!C:C,$B37&amp;D$2)</f>
        <v>1</v>
      </c>
      <c r="E37" s="83">
        <f>COUNTIF(종목별!C:C,$B37&amp;E$2)</f>
        <v>0</v>
      </c>
      <c r="F37" s="83">
        <f t="shared" si="0"/>
        <v>3</v>
      </c>
      <c r="G37" s="104">
        <f t="shared" si="1"/>
        <v>120000</v>
      </c>
      <c r="H37" s="112"/>
      <c r="I37" s="112"/>
      <c r="J37" s="113"/>
    </row>
    <row r="38" spans="1:10" ht="20.25" customHeight="1" x14ac:dyDescent="0.3">
      <c r="A38" s="86">
        <v>36</v>
      </c>
      <c r="B38" s="107" t="str">
        <f>VLOOKUP(A38,소속명!A:B,2,0)</f>
        <v>한빛</v>
      </c>
      <c r="C38" s="86">
        <f>COUNTIF(종목별!C:C,$B38&amp;C$2)</f>
        <v>5</v>
      </c>
      <c r="D38" s="83">
        <f>COUNTIF(종목별!C:C,$B38&amp;D$2)</f>
        <v>3</v>
      </c>
      <c r="E38" s="83">
        <f>COUNTIF(종목별!C:C,$B38&amp;E$2)</f>
        <v>0</v>
      </c>
      <c r="F38" s="83">
        <f t="shared" si="0"/>
        <v>8</v>
      </c>
      <c r="G38" s="104">
        <f t="shared" si="1"/>
        <v>320000</v>
      </c>
      <c r="H38" s="112"/>
      <c r="I38" s="112"/>
      <c r="J38" s="113"/>
    </row>
    <row r="39" spans="1:10" ht="20.25" customHeight="1" x14ac:dyDescent="0.3">
      <c r="A39" s="146"/>
      <c r="B39" s="160"/>
      <c r="C39" s="146"/>
      <c r="D39" s="148"/>
      <c r="E39" s="148"/>
      <c r="F39" s="148"/>
      <c r="G39" s="161">
        <f t="shared" si="1"/>
        <v>0</v>
      </c>
      <c r="H39" s="162"/>
      <c r="I39" s="162"/>
      <c r="J39" s="163"/>
    </row>
    <row r="40" spans="1:10" ht="20.25" customHeight="1" x14ac:dyDescent="0.3">
      <c r="A40" s="86">
        <v>37</v>
      </c>
      <c r="B40" s="107" t="str">
        <f>VLOOKUP(A40,소속명!A:B,2,0)</f>
        <v>72쥐띠</v>
      </c>
      <c r="C40" s="86">
        <f>COUNTIF(종목별!C:C,$B40&amp;C$2)</f>
        <v>0</v>
      </c>
      <c r="D40" s="83">
        <f>COUNTIF(종목별!C:C,$B40&amp;D$2)</f>
        <v>1</v>
      </c>
      <c r="E40" s="83">
        <f>COUNTIF(종목별!C:C,$B40&amp;E$2)</f>
        <v>1</v>
      </c>
      <c r="F40" s="83">
        <f t="shared" si="0"/>
        <v>2</v>
      </c>
      <c r="G40" s="104">
        <f t="shared" si="1"/>
        <v>80000</v>
      </c>
      <c r="H40" s="112"/>
      <c r="I40" s="112"/>
      <c r="J40" s="113"/>
    </row>
    <row r="41" spans="1:10" ht="20.25" customHeight="1" x14ac:dyDescent="0.3">
      <c r="A41" s="86">
        <v>38</v>
      </c>
      <c r="B41" s="107" t="str">
        <f>VLOOKUP(A41,소속명!A:B,2,0)</f>
        <v>81꼬꼬</v>
      </c>
      <c r="C41" s="86">
        <f>COUNTIF(종목별!C:C,$B41&amp;C$2)</f>
        <v>1</v>
      </c>
      <c r="D41" s="83">
        <f>COUNTIF(종목별!C:C,$B41&amp;D$2)</f>
        <v>1</v>
      </c>
      <c r="E41" s="83">
        <f>COUNTIF(종목별!C:C,$B41&amp;E$2)</f>
        <v>2</v>
      </c>
      <c r="F41" s="83">
        <f t="shared" si="0"/>
        <v>4</v>
      </c>
      <c r="G41" s="104">
        <f t="shared" si="1"/>
        <v>160000</v>
      </c>
      <c r="H41" s="112"/>
      <c r="I41" s="112"/>
      <c r="J41" s="113"/>
    </row>
    <row r="42" spans="1:10" ht="20.25" customHeight="1" x14ac:dyDescent="0.3">
      <c r="A42" s="86">
        <v>39</v>
      </c>
      <c r="B42" s="107" t="str">
        <f>VLOOKUP(A42,소속명!A:B,2,0)</f>
        <v>ABM</v>
      </c>
      <c r="C42" s="86">
        <f>COUNTIF(종목별!C:C,$B42&amp;C$2)</f>
        <v>1</v>
      </c>
      <c r="D42" s="83">
        <f>COUNTIF(종목별!C:C,$B42&amp;D$2)</f>
        <v>1</v>
      </c>
      <c r="E42" s="83">
        <f>COUNTIF(종목별!C:C,$B42&amp;E$2)</f>
        <v>2</v>
      </c>
      <c r="F42" s="83">
        <f t="shared" si="0"/>
        <v>4</v>
      </c>
      <c r="G42" s="104">
        <f t="shared" si="1"/>
        <v>160000</v>
      </c>
      <c r="H42" s="112"/>
      <c r="I42" s="112"/>
      <c r="J42" s="113"/>
    </row>
    <row r="43" spans="1:10" ht="20.25" customHeight="1" x14ac:dyDescent="0.3">
      <c r="A43" s="86">
        <v>40</v>
      </c>
      <c r="B43" s="108" t="str">
        <f>VLOOKUP(A43,소속명!A:B,2,0)</f>
        <v>RMB</v>
      </c>
      <c r="C43" s="86">
        <f>COUNTIF(종목별!C:C,$B43&amp;C$2)</f>
        <v>3</v>
      </c>
      <c r="D43" s="83">
        <f>COUNTIF(종목별!C:C,$B43&amp;D$2)</f>
        <v>0</v>
      </c>
      <c r="E43" s="83">
        <f>COUNTIF(종목별!C:C,$B43&amp;E$2)</f>
        <v>0</v>
      </c>
      <c r="F43" s="83">
        <f t="shared" si="0"/>
        <v>3</v>
      </c>
      <c r="G43" s="104">
        <f t="shared" si="1"/>
        <v>120000</v>
      </c>
      <c r="H43" s="112"/>
      <c r="I43" s="112"/>
      <c r="J43" s="113"/>
    </row>
    <row r="44" spans="1:10" ht="20.25" customHeight="1" x14ac:dyDescent="0.3">
      <c r="A44" s="86">
        <v>41</v>
      </c>
      <c r="B44" s="107" t="str">
        <f>VLOOKUP(A44,소속명!A:B,2,0)</f>
        <v>TMB</v>
      </c>
      <c r="C44" s="86">
        <f>COUNTIF(종목별!C:C,$B44&amp;C$2)</f>
        <v>1</v>
      </c>
      <c r="D44" s="83">
        <f>COUNTIF(종목별!C:C,$B44&amp;D$2)</f>
        <v>0</v>
      </c>
      <c r="E44" s="83">
        <f>COUNTIF(종목별!C:C,$B44&amp;E$2)</f>
        <v>0</v>
      </c>
      <c r="F44" s="83">
        <f t="shared" si="0"/>
        <v>1</v>
      </c>
      <c r="G44" s="104">
        <f t="shared" si="1"/>
        <v>40000</v>
      </c>
      <c r="H44" s="112"/>
      <c r="I44" s="112"/>
      <c r="J44" s="113"/>
    </row>
    <row r="45" spans="1:10" ht="20.25" customHeight="1" x14ac:dyDescent="0.3">
      <c r="A45" s="86">
        <v>42</v>
      </c>
      <c r="B45" s="107" t="str">
        <f>VLOOKUP(A45,소속명!A:B,2,0)</f>
        <v>개인</v>
      </c>
      <c r="C45" s="86">
        <f>COUNTIF(종목별!C:C,$B45&amp;C$2)</f>
        <v>1</v>
      </c>
      <c r="D45" s="83">
        <f>COUNTIF(종목별!C:C,$B45&amp;D$2)</f>
        <v>0</v>
      </c>
      <c r="E45" s="83">
        <f>COUNTIF(종목별!C:C,$B45&amp;E$2)</f>
        <v>0</v>
      </c>
      <c r="F45" s="83">
        <f t="shared" si="0"/>
        <v>1</v>
      </c>
      <c r="G45" s="104">
        <f t="shared" si="1"/>
        <v>40000</v>
      </c>
      <c r="H45" s="112"/>
      <c r="I45" s="112"/>
      <c r="J45" s="113"/>
    </row>
    <row r="46" spans="1:10" ht="20.25" customHeight="1" x14ac:dyDescent="0.3">
      <c r="A46" s="86">
        <v>43</v>
      </c>
      <c r="B46" s="107" t="str">
        <f>VLOOKUP(A46,소속명!A:B,2,0)</f>
        <v>검은팀</v>
      </c>
      <c r="C46" s="86">
        <f>COUNTIF(종목별!C:C,$B46&amp;C$2)</f>
        <v>2</v>
      </c>
      <c r="D46" s="83">
        <f>COUNTIF(종목별!C:C,$B46&amp;D$2)</f>
        <v>0</v>
      </c>
      <c r="E46" s="83">
        <f>COUNTIF(종목별!C:C,$B46&amp;E$2)</f>
        <v>0</v>
      </c>
      <c r="F46" s="83">
        <f t="shared" si="0"/>
        <v>2</v>
      </c>
      <c r="G46" s="104">
        <f t="shared" si="1"/>
        <v>80000</v>
      </c>
      <c r="H46" s="112"/>
      <c r="I46" s="112"/>
      <c r="J46" s="113"/>
    </row>
    <row r="47" spans="1:10" ht="20.25" customHeight="1" x14ac:dyDescent="0.3">
      <c r="A47" s="86">
        <v>44</v>
      </c>
      <c r="B47" s="107" t="str">
        <f>VLOOKUP(A47,소속명!A:B,2,0)</f>
        <v>경기SCM</v>
      </c>
      <c r="C47" s="86">
        <f>COUNTIF(종목별!C:C,$B47&amp;C$2)</f>
        <v>1</v>
      </c>
      <c r="D47" s="83">
        <f>COUNTIF(종목별!C:C,$B47&amp;D$2)</f>
        <v>0</v>
      </c>
      <c r="E47" s="83">
        <f>COUNTIF(종목별!C:C,$B47&amp;E$2)</f>
        <v>0</v>
      </c>
      <c r="F47" s="83">
        <f t="shared" si="0"/>
        <v>1</v>
      </c>
      <c r="G47" s="104">
        <f t="shared" si="1"/>
        <v>40000</v>
      </c>
      <c r="H47" s="112"/>
      <c r="I47" s="112"/>
      <c r="J47" s="113"/>
    </row>
    <row r="48" spans="1:10" ht="20.25" customHeight="1" x14ac:dyDescent="0.3">
      <c r="A48" s="86">
        <v>45</v>
      </c>
      <c r="B48" s="107" t="str">
        <f>VLOOKUP(A48,소속명!A:B,2,0)</f>
        <v>광스턴</v>
      </c>
      <c r="C48" s="86">
        <f>COUNTIF(종목별!C:C,$B48&amp;C$2)</f>
        <v>1</v>
      </c>
      <c r="D48" s="83">
        <f>COUNTIF(종목별!C:C,$B48&amp;D$2)</f>
        <v>0</v>
      </c>
      <c r="E48" s="83">
        <f>COUNTIF(종목별!C:C,$B48&amp;E$2)</f>
        <v>1</v>
      </c>
      <c r="F48" s="83">
        <f t="shared" si="0"/>
        <v>2</v>
      </c>
      <c r="G48" s="104">
        <f t="shared" si="1"/>
        <v>80000</v>
      </c>
      <c r="H48" s="112"/>
      <c r="I48" s="112"/>
      <c r="J48" s="113"/>
    </row>
    <row r="49" spans="1:10" ht="20.25" customHeight="1" x14ac:dyDescent="0.3">
      <c r="A49" s="86">
        <v>46</v>
      </c>
      <c r="B49" s="107" t="str">
        <f>VLOOKUP(A49,소속명!A:B,2,0)</f>
        <v>광주</v>
      </c>
      <c r="C49" s="86">
        <f>COUNTIF(종목별!C:C,$B49&amp;C$2)</f>
        <v>2</v>
      </c>
      <c r="D49" s="83">
        <f>COUNTIF(종목별!C:C,$B49&amp;D$2)</f>
        <v>1</v>
      </c>
      <c r="E49" s="83">
        <f>COUNTIF(종목별!C:C,$B49&amp;E$2)</f>
        <v>1</v>
      </c>
      <c r="F49" s="83">
        <f t="shared" si="0"/>
        <v>4</v>
      </c>
      <c r="G49" s="104">
        <f t="shared" si="1"/>
        <v>160000</v>
      </c>
      <c r="H49" s="112"/>
      <c r="I49" s="112"/>
      <c r="J49" s="113"/>
    </row>
    <row r="50" spans="1:10" ht="20.25" customHeight="1" x14ac:dyDescent="0.3">
      <c r="A50" s="86">
        <v>47</v>
      </c>
      <c r="B50" s="107" t="str">
        <f>VLOOKUP(A50,소속명!A:B,2,0)</f>
        <v>광주한마</v>
      </c>
      <c r="C50" s="86">
        <f>COUNTIF(종목별!C:C,$B50&amp;C$2)</f>
        <v>1</v>
      </c>
      <c r="D50" s="83">
        <f>COUNTIF(종목별!C:C,$B50&amp;D$2)</f>
        <v>0</v>
      </c>
      <c r="E50" s="83">
        <f>COUNTIF(종목별!C:C,$B50&amp;E$2)</f>
        <v>1</v>
      </c>
      <c r="F50" s="83">
        <f t="shared" si="0"/>
        <v>2</v>
      </c>
      <c r="G50" s="104">
        <f t="shared" si="1"/>
        <v>80000</v>
      </c>
      <c r="H50" s="112"/>
      <c r="I50" s="112"/>
      <c r="J50" s="113"/>
    </row>
    <row r="51" spans="1:10" ht="20.25" customHeight="1" x14ac:dyDescent="0.3">
      <c r="A51" s="86">
        <v>48</v>
      </c>
      <c r="B51" s="107" t="str">
        <f>VLOOKUP(A51,소속명!A:B,2,0)</f>
        <v>구오</v>
      </c>
      <c r="C51" s="86">
        <f>COUNTIF(종목별!C:C,$B51&amp;C$2)</f>
        <v>0</v>
      </c>
      <c r="D51" s="83">
        <f>COUNTIF(종목별!C:C,$B51&amp;D$2)</f>
        <v>1</v>
      </c>
      <c r="E51" s="83">
        <f>COUNTIF(종목별!C:C,$B51&amp;E$2)</f>
        <v>1</v>
      </c>
      <c r="F51" s="83">
        <f t="shared" si="0"/>
        <v>2</v>
      </c>
      <c r="G51" s="104">
        <f t="shared" si="1"/>
        <v>80000</v>
      </c>
      <c r="H51" s="112"/>
      <c r="I51" s="112"/>
      <c r="J51" s="113"/>
    </row>
    <row r="52" spans="1:10" ht="20.25" customHeight="1" x14ac:dyDescent="0.3">
      <c r="A52" s="86">
        <v>49</v>
      </c>
      <c r="B52" s="107" t="str">
        <f>VLOOKUP(A52,소속명!A:B,2,0)</f>
        <v>군포자강</v>
      </c>
      <c r="C52" s="86">
        <f>COUNTIF(종목별!C:C,$B52&amp;C$2)</f>
        <v>1</v>
      </c>
      <c r="D52" s="83">
        <f>COUNTIF(종목별!C:C,$B52&amp;D$2)</f>
        <v>0</v>
      </c>
      <c r="E52" s="83">
        <f>COUNTIF(종목별!C:C,$B52&amp;E$2)</f>
        <v>0</v>
      </c>
      <c r="F52" s="83">
        <f t="shared" si="0"/>
        <v>1</v>
      </c>
      <c r="G52" s="104">
        <f t="shared" si="1"/>
        <v>40000</v>
      </c>
      <c r="H52" s="112"/>
      <c r="I52" s="112"/>
      <c r="J52" s="113"/>
    </row>
    <row r="53" spans="1:10" ht="20.25" customHeight="1" x14ac:dyDescent="0.3">
      <c r="A53" s="86">
        <v>50</v>
      </c>
      <c r="B53" s="107" t="str">
        <f>VLOOKUP(A53,소속명!A:B,2,0)</f>
        <v>김포자강</v>
      </c>
      <c r="C53" s="86">
        <f>COUNTIF(종목별!C:C,$B53&amp;C$2)</f>
        <v>1</v>
      </c>
      <c r="D53" s="83">
        <f>COUNTIF(종목별!C:C,$B53&amp;D$2)</f>
        <v>0</v>
      </c>
      <c r="E53" s="83">
        <f>COUNTIF(종목별!C:C,$B53&amp;E$2)</f>
        <v>0</v>
      </c>
      <c r="F53" s="83">
        <f t="shared" si="0"/>
        <v>1</v>
      </c>
      <c r="G53" s="104">
        <f t="shared" si="1"/>
        <v>40000</v>
      </c>
      <c r="H53" s="112"/>
      <c r="I53" s="112"/>
      <c r="J53" s="113"/>
    </row>
    <row r="54" spans="1:10" ht="20.25" customHeight="1" x14ac:dyDescent="0.3">
      <c r="A54" s="86">
        <v>51</v>
      </c>
      <c r="B54" s="107" t="str">
        <f>VLOOKUP(A54,소속명!A:B,2,0)</f>
        <v>나래울</v>
      </c>
      <c r="C54" s="86">
        <f>COUNTIF(종목별!C:C,$B54&amp;C$2)</f>
        <v>3</v>
      </c>
      <c r="D54" s="83">
        <f>COUNTIF(종목별!C:C,$B54&amp;D$2)</f>
        <v>3</v>
      </c>
      <c r="E54" s="83">
        <f>COUNTIF(종목별!C:C,$B54&amp;E$2)</f>
        <v>3</v>
      </c>
      <c r="F54" s="83">
        <f t="shared" si="0"/>
        <v>9</v>
      </c>
      <c r="G54" s="104">
        <f t="shared" si="1"/>
        <v>360000</v>
      </c>
      <c r="H54" s="112"/>
      <c r="I54" s="112"/>
      <c r="J54" s="113"/>
    </row>
    <row r="55" spans="1:10" ht="20.25" customHeight="1" x14ac:dyDescent="0.3">
      <c r="A55" s="86">
        <v>52</v>
      </c>
      <c r="B55" s="107" t="str">
        <f>VLOOKUP(A55,소속명!A:B,2,0)</f>
        <v>내정</v>
      </c>
      <c r="C55" s="86">
        <f>COUNTIF(종목별!C:C,$B55&amp;C$2)</f>
        <v>2</v>
      </c>
      <c r="D55" s="83">
        <f>COUNTIF(종목별!C:C,$B55&amp;D$2)</f>
        <v>1</v>
      </c>
      <c r="E55" s="83">
        <f>COUNTIF(종목별!C:C,$B55&amp;E$2)</f>
        <v>3</v>
      </c>
      <c r="F55" s="83">
        <f t="shared" si="0"/>
        <v>6</v>
      </c>
      <c r="G55" s="104">
        <f t="shared" si="1"/>
        <v>240000</v>
      </c>
      <c r="H55" s="112"/>
      <c r="I55" s="112"/>
      <c r="J55" s="113"/>
    </row>
    <row r="56" spans="1:10" ht="20.25" customHeight="1" x14ac:dyDescent="0.3">
      <c r="A56" s="86">
        <v>53</v>
      </c>
      <c r="B56" s="107" t="str">
        <f>VLOOKUP(A56,소속명!A:B,2,0)</f>
        <v>늘푸른</v>
      </c>
      <c r="C56" s="86">
        <f>COUNTIF(종목별!C:C,$B56&amp;C$2)</f>
        <v>3</v>
      </c>
      <c r="D56" s="83">
        <f>COUNTIF(종목별!C:C,$B56&amp;D$2)</f>
        <v>1</v>
      </c>
      <c r="E56" s="83">
        <f>COUNTIF(종목별!C:C,$B56&amp;E$2)</f>
        <v>2</v>
      </c>
      <c r="F56" s="83">
        <f t="shared" si="0"/>
        <v>6</v>
      </c>
      <c r="G56" s="104">
        <f t="shared" si="1"/>
        <v>240000</v>
      </c>
      <c r="H56" s="112"/>
      <c r="I56" s="112"/>
      <c r="J56" s="113"/>
    </row>
    <row r="57" spans="1:10" ht="20.25" customHeight="1" x14ac:dyDescent="0.3">
      <c r="A57" s="86">
        <v>54</v>
      </c>
      <c r="B57" s="108" t="str">
        <f>VLOOKUP(A57,소속명!A:B,2,0)</f>
        <v>대원</v>
      </c>
      <c r="C57" s="86">
        <f>COUNTIF(종목별!C:C,$B57&amp;C$2)</f>
        <v>1</v>
      </c>
      <c r="D57" s="83">
        <f>COUNTIF(종목별!C:C,$B57&amp;D$2)</f>
        <v>0</v>
      </c>
      <c r="E57" s="83">
        <f>COUNTIF(종목별!C:C,$B57&amp;E$2)</f>
        <v>0</v>
      </c>
      <c r="F57" s="83">
        <f t="shared" si="0"/>
        <v>1</v>
      </c>
      <c r="G57" s="104">
        <f t="shared" si="1"/>
        <v>40000</v>
      </c>
      <c r="H57" s="112"/>
      <c r="I57" s="112"/>
      <c r="J57" s="113"/>
    </row>
    <row r="58" spans="1:10" ht="20.25" customHeight="1" x14ac:dyDescent="0.3">
      <c r="A58" s="86">
        <v>55</v>
      </c>
      <c r="B58" s="108" t="str">
        <f>VLOOKUP(A58,소속명!A:B,2,0)</f>
        <v>대진</v>
      </c>
      <c r="C58" s="86">
        <f>COUNTIF(종목별!C:C,$B58&amp;C$2)</f>
        <v>0</v>
      </c>
      <c r="D58" s="83">
        <f>COUNTIF(종목별!C:C,$B58&amp;D$2)</f>
        <v>2</v>
      </c>
      <c r="E58" s="83">
        <f>COUNTIF(종목별!C:C,$B58&amp;E$2)</f>
        <v>0</v>
      </c>
      <c r="F58" s="83">
        <f t="shared" si="0"/>
        <v>2</v>
      </c>
      <c r="G58" s="104">
        <f t="shared" si="1"/>
        <v>80000</v>
      </c>
      <c r="H58" s="112"/>
      <c r="I58" s="112"/>
      <c r="J58" s="113"/>
    </row>
    <row r="59" spans="1:10" ht="20.25" customHeight="1" x14ac:dyDescent="0.3">
      <c r="A59" s="86">
        <v>56</v>
      </c>
      <c r="B59" s="107" t="str">
        <f>VLOOKUP(A59,소속명!A:B,2,0)</f>
        <v>더블에잇</v>
      </c>
      <c r="C59" s="86">
        <f>COUNTIF(종목별!C:C,$B59&amp;C$2)</f>
        <v>1</v>
      </c>
      <c r="D59" s="83">
        <f>COUNTIF(종목별!C:C,$B59&amp;D$2)</f>
        <v>1</v>
      </c>
      <c r="E59" s="83">
        <f>COUNTIF(종목별!C:C,$B59&amp;E$2)</f>
        <v>1</v>
      </c>
      <c r="F59" s="83">
        <f t="shared" si="0"/>
        <v>3</v>
      </c>
      <c r="G59" s="104">
        <f t="shared" si="1"/>
        <v>120000</v>
      </c>
      <c r="H59" s="112"/>
      <c r="I59" s="112"/>
      <c r="J59" s="113"/>
    </row>
    <row r="60" spans="1:10" ht="20.25" customHeight="1" x14ac:dyDescent="0.3">
      <c r="A60" s="86">
        <v>57</v>
      </c>
      <c r="B60" s="107" t="str">
        <f>VLOOKUP(A60,소속명!A:B,2,0)</f>
        <v>드래곤64</v>
      </c>
      <c r="C60" s="86">
        <f>COUNTIF(종목별!C:C,$B60&amp;C$2)</f>
        <v>3</v>
      </c>
      <c r="D60" s="83">
        <f>COUNTIF(종목별!C:C,$B60&amp;D$2)</f>
        <v>1</v>
      </c>
      <c r="E60" s="83">
        <f>COUNTIF(종목별!C:C,$B60&amp;E$2)</f>
        <v>4</v>
      </c>
      <c r="F60" s="83">
        <f t="shared" si="0"/>
        <v>8</v>
      </c>
      <c r="G60" s="104">
        <f t="shared" si="1"/>
        <v>320000</v>
      </c>
      <c r="H60" s="112"/>
      <c r="I60" s="112"/>
      <c r="J60" s="113"/>
    </row>
    <row r="61" spans="1:10" ht="20.25" customHeight="1" x14ac:dyDescent="0.3">
      <c r="A61" s="86">
        <v>58</v>
      </c>
      <c r="B61" s="107" t="str">
        <f>VLOOKUP(A61,소속명!A:B,2,0)</f>
        <v>디아애</v>
      </c>
      <c r="C61" s="86">
        <f>COUNTIF(종목별!C:C,$B61&amp;C$2)</f>
        <v>1</v>
      </c>
      <c r="D61" s="83">
        <f>COUNTIF(종목별!C:C,$B61&amp;D$2)</f>
        <v>2</v>
      </c>
      <c r="E61" s="83">
        <f>COUNTIF(종목별!C:C,$B61&amp;E$2)</f>
        <v>3</v>
      </c>
      <c r="F61" s="83">
        <f t="shared" si="0"/>
        <v>6</v>
      </c>
      <c r="G61" s="104">
        <f t="shared" si="1"/>
        <v>240000</v>
      </c>
      <c r="H61" s="112"/>
      <c r="I61" s="112"/>
      <c r="J61" s="113"/>
    </row>
    <row r="62" spans="1:10" ht="20.25" customHeight="1" x14ac:dyDescent="0.3">
      <c r="A62" s="86">
        <v>59</v>
      </c>
      <c r="B62" s="107" t="str">
        <f>VLOOKUP(A62,소속명!A:B,2,0)</f>
        <v>레벨업</v>
      </c>
      <c r="C62" s="86">
        <f>COUNTIF(종목별!C:C,$B62&amp;C$2)</f>
        <v>4</v>
      </c>
      <c r="D62" s="83">
        <f>COUNTIF(종목별!C:C,$B62&amp;D$2)</f>
        <v>2</v>
      </c>
      <c r="E62" s="83">
        <f>COUNTIF(종목별!C:C,$B62&amp;E$2)</f>
        <v>6</v>
      </c>
      <c r="F62" s="83">
        <f t="shared" si="0"/>
        <v>12</v>
      </c>
      <c r="G62" s="104">
        <f t="shared" si="1"/>
        <v>480000</v>
      </c>
      <c r="H62" s="112"/>
      <c r="I62" s="112"/>
      <c r="J62" s="113"/>
    </row>
    <row r="63" spans="1:10" ht="20.25" customHeight="1" x14ac:dyDescent="0.3">
      <c r="A63" s="86">
        <v>60</v>
      </c>
      <c r="B63" s="107" t="str">
        <f>VLOOKUP(A63,소속명!A:B,2,0)</f>
        <v>민턴민턴</v>
      </c>
      <c r="C63" s="86">
        <f>COUNTIF(종목별!C:C,$B63&amp;C$2)</f>
        <v>0</v>
      </c>
      <c r="D63" s="83">
        <f>COUNTIF(종목별!C:C,$B63&amp;D$2)</f>
        <v>0</v>
      </c>
      <c r="E63" s="83">
        <f>COUNTIF(종목별!C:C,$B63&amp;E$2)</f>
        <v>1</v>
      </c>
      <c r="F63" s="83">
        <f t="shared" si="0"/>
        <v>1</v>
      </c>
      <c r="G63" s="104">
        <f t="shared" si="1"/>
        <v>40000</v>
      </c>
      <c r="H63" s="112"/>
      <c r="I63" s="112"/>
      <c r="J63" s="113"/>
    </row>
    <row r="64" spans="1:10" ht="20.25" customHeight="1" x14ac:dyDescent="0.3">
      <c r="A64" s="86">
        <v>61</v>
      </c>
      <c r="B64" s="107" t="str">
        <f>VLOOKUP(A64,소속명!A:B,2,0)</f>
        <v>민턴최고</v>
      </c>
      <c r="C64" s="86">
        <f>COUNTIF(종목별!C:C,$B64&amp;C$2)</f>
        <v>0</v>
      </c>
      <c r="D64" s="83">
        <f>COUNTIF(종목별!C:C,$B64&amp;D$2)</f>
        <v>0</v>
      </c>
      <c r="E64" s="83">
        <f>COUNTIF(종목별!C:C,$B64&amp;E$2)</f>
        <v>1</v>
      </c>
      <c r="F64" s="83">
        <f t="shared" si="0"/>
        <v>1</v>
      </c>
      <c r="G64" s="104">
        <f t="shared" si="1"/>
        <v>40000</v>
      </c>
      <c r="H64" s="112"/>
      <c r="I64" s="112"/>
      <c r="J64" s="113"/>
    </row>
    <row r="65" spans="1:10" ht="20.25" customHeight="1" x14ac:dyDescent="0.3">
      <c r="A65" s="86">
        <v>62</v>
      </c>
      <c r="B65" s="107" t="str">
        <f>VLOOKUP(A65,소속명!A:B,2,0)</f>
        <v>배즐사</v>
      </c>
      <c r="C65" s="86">
        <f>COUNTIF(종목별!C:C,$B65&amp;C$2)</f>
        <v>19</v>
      </c>
      <c r="D65" s="83">
        <f>COUNTIF(종목별!C:C,$B65&amp;D$2)</f>
        <v>27</v>
      </c>
      <c r="E65" s="83">
        <f>COUNTIF(종목별!C:C,$B65&amp;E$2)</f>
        <v>23</v>
      </c>
      <c r="F65" s="83">
        <f t="shared" si="0"/>
        <v>69</v>
      </c>
      <c r="G65" s="104">
        <f t="shared" si="1"/>
        <v>2760000</v>
      </c>
      <c r="H65" s="112"/>
      <c r="I65" s="112"/>
      <c r="J65" s="113"/>
    </row>
    <row r="66" spans="1:10" ht="20.25" customHeight="1" x14ac:dyDescent="0.3">
      <c r="A66" s="86">
        <v>63</v>
      </c>
      <c r="B66" s="107" t="str">
        <f>VLOOKUP(A66,소속명!A:B,2,0)</f>
        <v>배친소</v>
      </c>
      <c r="C66" s="86">
        <f>COUNTIF(종목별!C:C,$B66&amp;C$2)</f>
        <v>0</v>
      </c>
      <c r="D66" s="83">
        <f>COUNTIF(종목별!C:C,$B66&amp;D$2)</f>
        <v>0</v>
      </c>
      <c r="E66" s="83">
        <f>COUNTIF(종목별!C:C,$B66&amp;E$2)</f>
        <v>1</v>
      </c>
      <c r="F66" s="83">
        <f t="shared" si="0"/>
        <v>1</v>
      </c>
      <c r="G66" s="104">
        <f t="shared" si="1"/>
        <v>40000</v>
      </c>
      <c r="H66" s="112"/>
      <c r="I66" s="112"/>
      <c r="J66" s="113"/>
    </row>
    <row r="67" spans="1:10" ht="20.25" customHeight="1" x14ac:dyDescent="0.3">
      <c r="A67" s="86">
        <v>64</v>
      </c>
      <c r="B67" s="108" t="str">
        <f>VLOOKUP(A67,소속명!A:B,2,0)</f>
        <v>번개</v>
      </c>
      <c r="C67" s="86">
        <f>COUNTIF(종목별!C:C,$B67&amp;C$2)</f>
        <v>1</v>
      </c>
      <c r="D67" s="83">
        <f>COUNTIF(종목별!C:C,$B67&amp;D$2)</f>
        <v>0</v>
      </c>
      <c r="E67" s="83">
        <f>COUNTIF(종목별!C:C,$B67&amp;E$2)</f>
        <v>0</v>
      </c>
      <c r="F67" s="83">
        <f t="shared" si="0"/>
        <v>1</v>
      </c>
      <c r="G67" s="104">
        <f t="shared" si="1"/>
        <v>40000</v>
      </c>
      <c r="H67" s="112"/>
      <c r="I67" s="112"/>
      <c r="J67" s="113"/>
    </row>
    <row r="68" spans="1:10" ht="20.25" customHeight="1" x14ac:dyDescent="0.3">
      <c r="A68" s="86">
        <v>65</v>
      </c>
      <c r="B68" s="107" t="str">
        <f>VLOOKUP(A68,소속명!A:B,2,0)</f>
        <v>병점</v>
      </c>
      <c r="C68" s="86">
        <f>COUNTIF(종목별!C:C,$B68&amp;C$2)</f>
        <v>1</v>
      </c>
      <c r="D68" s="83">
        <f>COUNTIF(종목별!C:C,$B68&amp;D$2)</f>
        <v>0</v>
      </c>
      <c r="E68" s="83">
        <f>COUNTIF(종목별!C:C,$B68&amp;E$2)</f>
        <v>0</v>
      </c>
      <c r="F68" s="83">
        <f t="shared" si="0"/>
        <v>1</v>
      </c>
      <c r="G68" s="104">
        <f t="shared" ref="G68:G106" si="2">F68*40000</f>
        <v>40000</v>
      </c>
      <c r="H68" s="112"/>
      <c r="I68" s="112"/>
      <c r="J68" s="113"/>
    </row>
    <row r="69" spans="1:10" ht="20.25" customHeight="1" x14ac:dyDescent="0.3">
      <c r="A69" s="86">
        <v>66</v>
      </c>
      <c r="B69" s="107" t="str">
        <f>VLOOKUP(A69,소속명!A:B,2,0)</f>
        <v>부천송내</v>
      </c>
      <c r="C69" s="86">
        <f>COUNTIF(종목별!C:C,$B69&amp;C$2)</f>
        <v>1</v>
      </c>
      <c r="D69" s="83">
        <f>COUNTIF(종목별!C:C,$B69&amp;D$2)</f>
        <v>1</v>
      </c>
      <c r="E69" s="83">
        <f>COUNTIF(종목별!C:C,$B69&amp;E$2)</f>
        <v>2</v>
      </c>
      <c r="F69" s="83">
        <f t="shared" ref="F69:F106" si="3">SUM(C69:E69)</f>
        <v>4</v>
      </c>
      <c r="G69" s="104">
        <f t="shared" si="2"/>
        <v>160000</v>
      </c>
      <c r="H69" s="112"/>
      <c r="I69" s="112"/>
      <c r="J69" s="113"/>
    </row>
    <row r="70" spans="1:10" ht="20.25" customHeight="1" x14ac:dyDescent="0.3">
      <c r="A70" s="86">
        <v>67</v>
      </c>
      <c r="B70" s="107" t="str">
        <f>VLOOKUP(A70,소속명!A:B,2,0)</f>
        <v>북내</v>
      </c>
      <c r="C70" s="86">
        <f>COUNTIF(종목별!C:C,$B70&amp;C$2)</f>
        <v>3</v>
      </c>
      <c r="D70" s="83">
        <f>COUNTIF(종목별!C:C,$B70&amp;D$2)</f>
        <v>0</v>
      </c>
      <c r="E70" s="83">
        <f>COUNTIF(종목별!C:C,$B70&amp;E$2)</f>
        <v>0</v>
      </c>
      <c r="F70" s="83">
        <f t="shared" si="3"/>
        <v>3</v>
      </c>
      <c r="G70" s="104">
        <f t="shared" si="2"/>
        <v>120000</v>
      </c>
      <c r="H70" s="112"/>
      <c r="I70" s="112"/>
      <c r="J70" s="113"/>
    </row>
    <row r="71" spans="1:10" ht="20.25" customHeight="1" x14ac:dyDescent="0.3">
      <c r="A71" s="86">
        <v>68</v>
      </c>
      <c r="B71" s="107" t="str">
        <f>VLOOKUP(A71,소속명!A:B,2,0)</f>
        <v>북샘</v>
      </c>
      <c r="C71" s="86">
        <f>COUNTIF(종목별!C:C,$B71&amp;C$2)</f>
        <v>0</v>
      </c>
      <c r="D71" s="83">
        <f>COUNTIF(종목별!C:C,$B71&amp;D$2)</f>
        <v>1</v>
      </c>
      <c r="E71" s="83">
        <f>COUNTIF(종목별!C:C,$B71&amp;E$2)</f>
        <v>0</v>
      </c>
      <c r="F71" s="83">
        <f t="shared" si="3"/>
        <v>1</v>
      </c>
      <c r="G71" s="104">
        <f t="shared" si="2"/>
        <v>40000</v>
      </c>
      <c r="H71" s="112"/>
      <c r="I71" s="112"/>
      <c r="J71" s="113"/>
    </row>
    <row r="72" spans="1:10" ht="20.25" customHeight="1" x14ac:dyDescent="0.3">
      <c r="A72" s="86">
        <v>69</v>
      </c>
      <c r="B72" s="107" t="str">
        <f>VLOOKUP(A72,소속명!A:B,2,0)</f>
        <v>사리울</v>
      </c>
      <c r="C72" s="86">
        <f>COUNTIF(종목별!C:C,$B72&amp;C$2)</f>
        <v>1</v>
      </c>
      <c r="D72" s="83">
        <f>COUNTIF(종목별!C:C,$B72&amp;D$2)</f>
        <v>0</v>
      </c>
      <c r="E72" s="83">
        <f>COUNTIF(종목별!C:C,$B72&amp;E$2)</f>
        <v>1</v>
      </c>
      <c r="F72" s="83">
        <f t="shared" si="3"/>
        <v>2</v>
      </c>
      <c r="G72" s="104">
        <f t="shared" si="2"/>
        <v>80000</v>
      </c>
      <c r="H72" s="112"/>
      <c r="I72" s="112"/>
      <c r="J72" s="113"/>
    </row>
    <row r="73" spans="1:10" ht="20.25" customHeight="1" x14ac:dyDescent="0.3">
      <c r="A73" s="86">
        <v>70</v>
      </c>
      <c r="B73" s="107" t="str">
        <f>VLOOKUP(A73,소속명!A:B,2,0)</f>
        <v>삼성</v>
      </c>
      <c r="C73" s="86">
        <f>COUNTIF(종목별!C:C,$B73&amp;C$2)</f>
        <v>1</v>
      </c>
      <c r="D73" s="83">
        <f>COUNTIF(종목별!C:C,$B73&amp;D$2)</f>
        <v>1</v>
      </c>
      <c r="E73" s="83">
        <f>COUNTIF(종목별!C:C,$B73&amp;E$2)</f>
        <v>0</v>
      </c>
      <c r="F73" s="83">
        <f t="shared" si="3"/>
        <v>2</v>
      </c>
      <c r="G73" s="104">
        <f t="shared" si="2"/>
        <v>80000</v>
      </c>
      <c r="H73" s="112"/>
      <c r="I73" s="112"/>
      <c r="J73" s="113"/>
    </row>
    <row r="74" spans="1:10" ht="20.25" customHeight="1" x14ac:dyDescent="0.3">
      <c r="A74" s="86">
        <v>71</v>
      </c>
      <c r="B74" s="107" t="str">
        <f>VLOOKUP(A74,소속명!A:B,2,0)</f>
        <v>서경</v>
      </c>
      <c r="C74" s="86">
        <f>COUNTIF(종목별!C:C,$B74&amp;C$2)</f>
        <v>6</v>
      </c>
      <c r="D74" s="83">
        <f>COUNTIF(종목별!C:C,$B74&amp;D$2)</f>
        <v>2</v>
      </c>
      <c r="E74" s="83">
        <f>COUNTIF(종목별!C:C,$B74&amp;E$2)</f>
        <v>6</v>
      </c>
      <c r="F74" s="83">
        <f t="shared" si="3"/>
        <v>14</v>
      </c>
      <c r="G74" s="104">
        <f t="shared" si="2"/>
        <v>560000</v>
      </c>
      <c r="H74" s="112"/>
      <c r="I74" s="112"/>
      <c r="J74" s="113"/>
    </row>
    <row r="75" spans="1:10" ht="20.25" customHeight="1" x14ac:dyDescent="0.3">
      <c r="A75" s="86">
        <v>72</v>
      </c>
      <c r="B75" s="107" t="str">
        <f>VLOOKUP(A75,소속명!A:B,2,0)</f>
        <v>서울</v>
      </c>
      <c r="C75" s="86">
        <f>COUNTIF(종목별!C:C,$B75&amp;C$2)</f>
        <v>0</v>
      </c>
      <c r="D75" s="83">
        <f>COUNTIF(종목별!C:C,$B75&amp;D$2)</f>
        <v>0</v>
      </c>
      <c r="E75" s="83">
        <f>COUNTIF(종목별!C:C,$B75&amp;E$2)</f>
        <v>1</v>
      </c>
      <c r="F75" s="83">
        <f t="shared" si="3"/>
        <v>1</v>
      </c>
      <c r="G75" s="104">
        <f t="shared" si="2"/>
        <v>40000</v>
      </c>
      <c r="H75" s="112"/>
      <c r="I75" s="112"/>
      <c r="J75" s="113"/>
    </row>
    <row r="76" spans="1:10" ht="20.25" customHeight="1" x14ac:dyDescent="0.3">
      <c r="A76" s="86">
        <v>73</v>
      </c>
      <c r="B76" s="107" t="str">
        <f>VLOOKUP(A76,소속명!A:B,2,0)</f>
        <v>서해</v>
      </c>
      <c r="C76" s="86">
        <f>COUNTIF(종목별!C:C,$B76&amp;C$2)</f>
        <v>1</v>
      </c>
      <c r="D76" s="83">
        <f>COUNTIF(종목별!C:C,$B76&amp;D$2)</f>
        <v>0</v>
      </c>
      <c r="E76" s="83">
        <f>COUNTIF(종목별!C:C,$B76&amp;E$2)</f>
        <v>0</v>
      </c>
      <c r="F76" s="83">
        <f t="shared" si="3"/>
        <v>1</v>
      </c>
      <c r="G76" s="104">
        <f t="shared" si="2"/>
        <v>40000</v>
      </c>
      <c r="H76" s="112"/>
      <c r="I76" s="112"/>
      <c r="J76" s="113"/>
    </row>
    <row r="77" spans="1:10" ht="20.25" customHeight="1" x14ac:dyDescent="0.3">
      <c r="A77" s="86">
        <v>74</v>
      </c>
      <c r="B77" s="107" t="str">
        <f>VLOOKUP(A77,소속명!A:B,2,0)</f>
        <v>성남</v>
      </c>
      <c r="C77" s="86">
        <f>COUNTIF(종목별!C:C,$B77&amp;C$2)</f>
        <v>0</v>
      </c>
      <c r="D77" s="83">
        <f>COUNTIF(종목별!C:C,$B77&amp;D$2)</f>
        <v>1</v>
      </c>
      <c r="E77" s="83">
        <f>COUNTIF(종목별!C:C,$B77&amp;E$2)</f>
        <v>0</v>
      </c>
      <c r="F77" s="83">
        <f t="shared" si="3"/>
        <v>1</v>
      </c>
      <c r="G77" s="104">
        <f t="shared" si="2"/>
        <v>40000</v>
      </c>
      <c r="H77" s="112"/>
      <c r="I77" s="112"/>
      <c r="J77" s="113"/>
    </row>
    <row r="78" spans="1:10" ht="20.25" customHeight="1" x14ac:dyDescent="0.3">
      <c r="A78" s="86">
        <v>75</v>
      </c>
      <c r="B78" s="107" t="str">
        <f>VLOOKUP(A78,소속명!A:B,2,0)</f>
        <v>성남대진</v>
      </c>
      <c r="C78" s="86">
        <f>COUNTIF(종목별!C:C,$B78&amp;C$2)</f>
        <v>0</v>
      </c>
      <c r="D78" s="83">
        <f>COUNTIF(종목별!C:C,$B78&amp;D$2)</f>
        <v>0</v>
      </c>
      <c r="E78" s="83">
        <f>COUNTIF(종목별!C:C,$B78&amp;E$2)</f>
        <v>2</v>
      </c>
      <c r="F78" s="83">
        <f t="shared" si="3"/>
        <v>2</v>
      </c>
      <c r="G78" s="104">
        <f t="shared" si="2"/>
        <v>80000</v>
      </c>
      <c r="H78" s="112"/>
      <c r="I78" s="112"/>
      <c r="J78" s="113"/>
    </row>
    <row r="79" spans="1:10" ht="20.25" customHeight="1" x14ac:dyDescent="0.3">
      <c r="A79" s="86">
        <v>76</v>
      </c>
      <c r="B79" s="107" t="str">
        <f>VLOOKUP(A79,소속명!A:B,2,0)</f>
        <v>셔틀콕</v>
      </c>
      <c r="C79" s="86">
        <f>COUNTIF(종목별!C:C,$B79&amp;C$2)</f>
        <v>2</v>
      </c>
      <c r="D79" s="83">
        <f>COUNTIF(종목별!C:C,$B79&amp;D$2)</f>
        <v>0</v>
      </c>
      <c r="E79" s="83">
        <f>COUNTIF(종목별!C:C,$B79&amp;E$2)</f>
        <v>0</v>
      </c>
      <c r="F79" s="83">
        <f t="shared" si="3"/>
        <v>2</v>
      </c>
      <c r="G79" s="104">
        <f t="shared" si="2"/>
        <v>80000</v>
      </c>
      <c r="H79" s="112"/>
      <c r="I79" s="112"/>
      <c r="J79" s="113"/>
    </row>
    <row r="80" spans="1:10" ht="20.25" customHeight="1" x14ac:dyDescent="0.3">
      <c r="A80" s="86">
        <v>77</v>
      </c>
      <c r="B80" s="107" t="str">
        <f>VLOOKUP(A80,소속명!A:B,2,0)</f>
        <v>속초하이</v>
      </c>
      <c r="C80" s="86">
        <f>COUNTIF(종목별!C:C,$B80&amp;C$2)</f>
        <v>1</v>
      </c>
      <c r="D80" s="83">
        <f>COUNTIF(종목별!C:C,$B80&amp;D$2)</f>
        <v>0</v>
      </c>
      <c r="E80" s="83">
        <f>COUNTIF(종목별!C:C,$B80&amp;E$2)</f>
        <v>0</v>
      </c>
      <c r="F80" s="83">
        <f t="shared" si="3"/>
        <v>1</v>
      </c>
      <c r="G80" s="104">
        <f t="shared" si="2"/>
        <v>40000</v>
      </c>
      <c r="H80" s="112"/>
      <c r="I80" s="112"/>
      <c r="J80" s="113"/>
    </row>
    <row r="81" spans="1:10" ht="20.25" customHeight="1" x14ac:dyDescent="0.3">
      <c r="A81" s="86">
        <v>78</v>
      </c>
      <c r="B81" s="108" t="str">
        <f>VLOOKUP(A81,소속명!A:B,2,0)</f>
        <v>수원</v>
      </c>
      <c r="C81" s="86">
        <f>COUNTIF(종목별!C:C,$B81&amp;C$2)</f>
        <v>1</v>
      </c>
      <c r="D81" s="83">
        <f>COUNTIF(종목별!C:C,$B81&amp;D$2)</f>
        <v>0</v>
      </c>
      <c r="E81" s="83">
        <f>COUNTIF(종목별!C:C,$B81&amp;E$2)</f>
        <v>0</v>
      </c>
      <c r="F81" s="83">
        <f t="shared" si="3"/>
        <v>1</v>
      </c>
      <c r="G81" s="104">
        <f t="shared" si="2"/>
        <v>40000</v>
      </c>
      <c r="H81" s="112"/>
      <c r="I81" s="112"/>
      <c r="J81" s="113"/>
    </row>
    <row r="82" spans="1:10" ht="20.25" customHeight="1" x14ac:dyDescent="0.3">
      <c r="A82" s="86">
        <v>79</v>
      </c>
      <c r="B82" s="108" t="str">
        <f>VLOOKUP(A82,소속명!A:B,2,0)</f>
        <v>수원석우</v>
      </c>
      <c r="C82" s="86">
        <f>COUNTIF(종목별!C:C,$B82&amp;C$2)</f>
        <v>1</v>
      </c>
      <c r="D82" s="83">
        <f>COUNTIF(종목별!C:C,$B82&amp;D$2)</f>
        <v>0</v>
      </c>
      <c r="E82" s="83">
        <f>COUNTIF(종목별!C:C,$B82&amp;E$2)</f>
        <v>1</v>
      </c>
      <c r="F82" s="83">
        <f t="shared" si="3"/>
        <v>2</v>
      </c>
      <c r="G82" s="104">
        <f t="shared" si="2"/>
        <v>80000</v>
      </c>
      <c r="H82" s="112"/>
      <c r="I82" s="112"/>
      <c r="J82" s="113"/>
    </row>
    <row r="83" spans="1:10" ht="20.25" customHeight="1" x14ac:dyDescent="0.3">
      <c r="A83" s="86">
        <v>80</v>
      </c>
      <c r="B83" s="107" t="str">
        <f>VLOOKUP(A83,소속명!A:B,2,0)</f>
        <v>수원영통</v>
      </c>
      <c r="C83" s="86">
        <f>COUNTIF(종목별!C:C,$B83&amp;C$2)</f>
        <v>1</v>
      </c>
      <c r="D83" s="83">
        <f>COUNTIF(종목별!C:C,$B83&amp;D$2)</f>
        <v>0</v>
      </c>
      <c r="E83" s="83">
        <f>COUNTIF(종목별!C:C,$B83&amp;E$2)</f>
        <v>0</v>
      </c>
      <c r="F83" s="83">
        <f t="shared" si="3"/>
        <v>1</v>
      </c>
      <c r="G83" s="104">
        <f t="shared" si="2"/>
        <v>40000</v>
      </c>
      <c r="H83" s="112"/>
      <c r="I83" s="112"/>
      <c r="J83" s="113"/>
    </row>
    <row r="84" spans="1:10" ht="20.25" customHeight="1" x14ac:dyDescent="0.3">
      <c r="A84" s="86">
        <v>81</v>
      </c>
      <c r="B84" s="107" t="str">
        <f>VLOOKUP(A84,소속명!A:B,2,0)</f>
        <v>수지</v>
      </c>
      <c r="C84" s="86">
        <f>COUNTIF(종목별!C:C,$B84&amp;C$2)</f>
        <v>1</v>
      </c>
      <c r="D84" s="83">
        <f>COUNTIF(종목별!C:C,$B84&amp;D$2)</f>
        <v>0</v>
      </c>
      <c r="E84" s="83">
        <f>COUNTIF(종목별!C:C,$B84&amp;E$2)</f>
        <v>0</v>
      </c>
      <c r="F84" s="83">
        <f t="shared" si="3"/>
        <v>1</v>
      </c>
      <c r="G84" s="104">
        <f t="shared" si="2"/>
        <v>40000</v>
      </c>
      <c r="H84" s="112"/>
      <c r="I84" s="112"/>
      <c r="J84" s="113"/>
    </row>
    <row r="85" spans="1:10" ht="20.25" customHeight="1" x14ac:dyDescent="0.3">
      <c r="A85" s="86">
        <v>82</v>
      </c>
      <c r="B85" s="107" t="str">
        <f>VLOOKUP(A85,소속명!A:B,2,0)</f>
        <v>스윗민턴</v>
      </c>
      <c r="C85" s="86">
        <f>COUNTIF(종목별!C:C,$B85&amp;C$2)</f>
        <v>1</v>
      </c>
      <c r="D85" s="83">
        <f>COUNTIF(종목별!C:C,$B85&amp;D$2)</f>
        <v>1</v>
      </c>
      <c r="E85" s="83">
        <f>COUNTIF(종목별!C:C,$B85&amp;E$2)</f>
        <v>2</v>
      </c>
      <c r="F85" s="83">
        <f t="shared" si="3"/>
        <v>4</v>
      </c>
      <c r="G85" s="104">
        <f t="shared" si="2"/>
        <v>160000</v>
      </c>
      <c r="H85" s="112"/>
      <c r="I85" s="112"/>
      <c r="J85" s="113"/>
    </row>
    <row r="86" spans="1:10" ht="20.25" customHeight="1" x14ac:dyDescent="0.3">
      <c r="A86" s="86">
        <v>83</v>
      </c>
      <c r="B86" s="107" t="str">
        <f>VLOOKUP(A86,소속명!A:B,2,0)</f>
        <v>스카이</v>
      </c>
      <c r="C86" s="86">
        <f>COUNTIF(종목별!C:C,$B86&amp;C$2)</f>
        <v>2</v>
      </c>
      <c r="D86" s="83">
        <f>COUNTIF(종목별!C:C,$B86&amp;D$2)</f>
        <v>1</v>
      </c>
      <c r="E86" s="83">
        <f>COUNTIF(종목별!C:C,$B86&amp;E$2)</f>
        <v>2</v>
      </c>
      <c r="F86" s="83">
        <f t="shared" si="3"/>
        <v>5</v>
      </c>
      <c r="G86" s="104">
        <f t="shared" si="2"/>
        <v>200000</v>
      </c>
      <c r="H86" s="112"/>
      <c r="I86" s="112"/>
      <c r="J86" s="113"/>
    </row>
    <row r="87" spans="1:10" ht="20.25" customHeight="1" x14ac:dyDescent="0.3">
      <c r="A87" s="86">
        <v>84</v>
      </c>
      <c r="B87" s="107" t="str">
        <f>VLOOKUP(A87,소속명!A:B,2,0)</f>
        <v>신성</v>
      </c>
      <c r="C87" s="86">
        <f>COUNTIF(종목별!C:C,$B87&amp;C$2)</f>
        <v>1</v>
      </c>
      <c r="D87" s="83">
        <f>COUNTIF(종목별!C:C,$B87&amp;D$2)</f>
        <v>0</v>
      </c>
      <c r="E87" s="83">
        <f>COUNTIF(종목별!C:C,$B87&amp;E$2)</f>
        <v>0</v>
      </c>
      <c r="F87" s="83">
        <f t="shared" si="3"/>
        <v>1</v>
      </c>
      <c r="G87" s="104">
        <f t="shared" si="2"/>
        <v>40000</v>
      </c>
      <c r="H87" s="112"/>
      <c r="I87" s="112"/>
      <c r="J87" s="113"/>
    </row>
    <row r="88" spans="1:10" ht="20.25" customHeight="1" x14ac:dyDescent="0.3">
      <c r="A88" s="86">
        <v>85</v>
      </c>
      <c r="B88" s="107" t="str">
        <f>VLOOKUP(A88,소속명!A:B,2,0)</f>
        <v>아미</v>
      </c>
      <c r="C88" s="86">
        <f>COUNTIF(종목별!C:C,$B88&amp;C$2)</f>
        <v>4</v>
      </c>
      <c r="D88" s="83">
        <f>COUNTIF(종목별!C:C,$B88&amp;D$2)</f>
        <v>0</v>
      </c>
      <c r="E88" s="83">
        <f>COUNTIF(종목별!C:C,$B88&amp;E$2)</f>
        <v>0</v>
      </c>
      <c r="F88" s="83">
        <f t="shared" si="3"/>
        <v>4</v>
      </c>
      <c r="G88" s="104">
        <f t="shared" si="2"/>
        <v>160000</v>
      </c>
      <c r="H88" s="112"/>
      <c r="I88" s="112"/>
      <c r="J88" s="113"/>
    </row>
    <row r="89" spans="1:10" ht="20.25" customHeight="1" x14ac:dyDescent="0.3">
      <c r="A89" s="86">
        <v>86</v>
      </c>
      <c r="B89" s="107" t="str">
        <f>VLOOKUP(A89,소속명!A:B,2,0)</f>
        <v>양서</v>
      </c>
      <c r="C89" s="86">
        <f>COUNTIF(종목별!C:C,$B89&amp;C$2)</f>
        <v>0</v>
      </c>
      <c r="D89" s="83">
        <f>COUNTIF(종목별!C:C,$B89&amp;D$2)</f>
        <v>0</v>
      </c>
      <c r="E89" s="83">
        <f>COUNTIF(종목별!C:C,$B89&amp;E$2)</f>
        <v>1</v>
      </c>
      <c r="F89" s="83">
        <f t="shared" si="3"/>
        <v>1</v>
      </c>
      <c r="G89" s="104">
        <f t="shared" si="2"/>
        <v>40000</v>
      </c>
      <c r="H89" s="112"/>
      <c r="I89" s="112"/>
      <c r="J89" s="113"/>
    </row>
    <row r="90" spans="1:10" ht="20.25" customHeight="1" x14ac:dyDescent="0.3">
      <c r="A90" s="86">
        <v>87</v>
      </c>
      <c r="B90" s="107" t="str">
        <f>VLOOKUP(A90,소속명!A:B,2,0)</f>
        <v>에브리턴</v>
      </c>
      <c r="C90" s="86">
        <f>COUNTIF(종목별!C:C,$B90&amp;C$2)</f>
        <v>1</v>
      </c>
      <c r="D90" s="83">
        <f>COUNTIF(종목별!C:C,$B90&amp;D$2)</f>
        <v>0</v>
      </c>
      <c r="E90" s="83">
        <f>COUNTIF(종목별!C:C,$B90&amp;E$2)</f>
        <v>0</v>
      </c>
      <c r="F90" s="83">
        <f t="shared" si="3"/>
        <v>1</v>
      </c>
      <c r="G90" s="104">
        <f t="shared" si="2"/>
        <v>40000</v>
      </c>
      <c r="H90" s="112"/>
      <c r="I90" s="112"/>
      <c r="J90" s="113"/>
    </row>
    <row r="91" spans="1:10" ht="20.25" customHeight="1" x14ac:dyDescent="0.3">
      <c r="A91" s="86">
        <v>88</v>
      </c>
      <c r="B91" s="108" t="str">
        <f>VLOOKUP(A91,소속명!A:B,2,0)</f>
        <v>에이스</v>
      </c>
      <c r="C91" s="86">
        <f>COUNTIF(종목별!C:C,$B91&amp;C$2)</f>
        <v>1</v>
      </c>
      <c r="D91" s="83">
        <f>COUNTIF(종목별!C:C,$B91&amp;D$2)</f>
        <v>0</v>
      </c>
      <c r="E91" s="83">
        <f>COUNTIF(종목별!C:C,$B91&amp;E$2)</f>
        <v>0</v>
      </c>
      <c r="F91" s="83">
        <f t="shared" si="3"/>
        <v>1</v>
      </c>
      <c r="G91" s="104">
        <f t="shared" si="2"/>
        <v>40000</v>
      </c>
      <c r="H91" s="112"/>
      <c r="I91" s="112"/>
      <c r="J91" s="113"/>
    </row>
    <row r="92" spans="1:10" ht="20.25" customHeight="1" x14ac:dyDescent="0.3">
      <c r="A92" s="86">
        <v>89</v>
      </c>
      <c r="B92" s="107" t="str">
        <f>VLOOKUP(A92,소속명!A:B,2,0)</f>
        <v>여성연맹</v>
      </c>
      <c r="C92" s="86">
        <f>COUNTIF(종목별!C:C,$B92&amp;C$2)</f>
        <v>1</v>
      </c>
      <c r="D92" s="83">
        <f>COUNTIF(종목별!C:C,$B92&amp;D$2)</f>
        <v>1</v>
      </c>
      <c r="E92" s="83">
        <f>COUNTIF(종목별!C:C,$B92&amp;E$2)</f>
        <v>2</v>
      </c>
      <c r="F92" s="83">
        <f t="shared" si="3"/>
        <v>4</v>
      </c>
      <c r="G92" s="104">
        <f t="shared" si="2"/>
        <v>160000</v>
      </c>
      <c r="H92" s="112"/>
      <c r="I92" s="112"/>
      <c r="J92" s="113"/>
    </row>
    <row r="93" spans="1:10" ht="20.25" customHeight="1" x14ac:dyDescent="0.3">
      <c r="A93" s="86">
        <v>90</v>
      </c>
      <c r="B93" s="107" t="str">
        <f>VLOOKUP(A93,소속명!A:B,2,0)</f>
        <v>오산광성</v>
      </c>
      <c r="C93" s="86">
        <f>COUNTIF(종목별!C:C,$B93&amp;C$2)</f>
        <v>1</v>
      </c>
      <c r="D93" s="83">
        <f>COUNTIF(종목별!C:C,$B93&amp;D$2)</f>
        <v>1</v>
      </c>
      <c r="E93" s="83">
        <f>COUNTIF(종목별!C:C,$B93&amp;E$2)</f>
        <v>0</v>
      </c>
      <c r="F93" s="83">
        <f t="shared" si="3"/>
        <v>2</v>
      </c>
      <c r="G93" s="104">
        <f t="shared" si="2"/>
        <v>80000</v>
      </c>
      <c r="H93" s="112"/>
      <c r="I93" s="112"/>
      <c r="J93" s="113"/>
    </row>
    <row r="94" spans="1:10" ht="20.25" customHeight="1" x14ac:dyDescent="0.3">
      <c r="A94" s="86">
        <v>91</v>
      </c>
      <c r="B94" s="107" t="str">
        <f>VLOOKUP(A94,소속명!A:B,2,0)</f>
        <v>오산대원</v>
      </c>
      <c r="C94" s="86">
        <f>COUNTIF(종목별!C:C,$B94&amp;C$2)</f>
        <v>7</v>
      </c>
      <c r="D94" s="83">
        <f>COUNTIF(종목별!C:C,$B94&amp;D$2)</f>
        <v>0</v>
      </c>
      <c r="E94" s="83">
        <f>COUNTIF(종목별!C:C,$B94&amp;E$2)</f>
        <v>3</v>
      </c>
      <c r="F94" s="83">
        <f t="shared" si="3"/>
        <v>10</v>
      </c>
      <c r="G94" s="104">
        <f t="shared" si="2"/>
        <v>400000</v>
      </c>
      <c r="H94" s="112"/>
      <c r="I94" s="112"/>
      <c r="J94" s="113"/>
    </row>
    <row r="95" spans="1:10" ht="20.25" customHeight="1" x14ac:dyDescent="0.3">
      <c r="A95" s="86">
        <v>92</v>
      </c>
      <c r="B95" s="107" t="str">
        <f>VLOOKUP(A95,소속명!A:B,2,0)</f>
        <v>오산센터</v>
      </c>
      <c r="C95" s="86">
        <f>COUNTIF(종목별!C:C,$B95&amp;C$2)</f>
        <v>3</v>
      </c>
      <c r="D95" s="83">
        <f>COUNTIF(종목별!C:C,$B95&amp;D$2)</f>
        <v>2</v>
      </c>
      <c r="E95" s="83">
        <f>COUNTIF(종목별!C:C,$B95&amp;E$2)</f>
        <v>2</v>
      </c>
      <c r="F95" s="83">
        <f t="shared" si="3"/>
        <v>7</v>
      </c>
      <c r="G95" s="104">
        <f t="shared" si="2"/>
        <v>280000</v>
      </c>
      <c r="H95" s="112"/>
      <c r="I95" s="112"/>
      <c r="J95" s="113"/>
    </row>
    <row r="96" spans="1:10" ht="20.25" customHeight="1" x14ac:dyDescent="0.3">
      <c r="A96" s="86">
        <v>93</v>
      </c>
      <c r="B96" s="107" t="str">
        <f>VLOOKUP(A96,소속명!A:B,2,0)</f>
        <v>오산필봉</v>
      </c>
      <c r="C96" s="86">
        <f>COUNTIF(종목별!C:C,$B96&amp;C$2)</f>
        <v>1</v>
      </c>
      <c r="D96" s="83">
        <f>COUNTIF(종목별!C:C,$B96&amp;D$2)</f>
        <v>1</v>
      </c>
      <c r="E96" s="83">
        <f>COUNTIF(종목별!C:C,$B96&amp;E$2)</f>
        <v>0</v>
      </c>
      <c r="F96" s="83">
        <f t="shared" si="3"/>
        <v>2</v>
      </c>
      <c r="G96" s="104">
        <f t="shared" si="2"/>
        <v>80000</v>
      </c>
      <c r="H96" s="112"/>
      <c r="I96" s="112"/>
      <c r="J96" s="113"/>
    </row>
    <row r="97" spans="1:10" ht="20.25" customHeight="1" x14ac:dyDescent="0.3">
      <c r="A97" s="86">
        <v>94</v>
      </c>
      <c r="B97" s="107" t="str">
        <f>VLOOKUP(A97,소속명!A:B,2,0)</f>
        <v>용인ACE</v>
      </c>
      <c r="C97" s="86">
        <f>COUNTIF(종목별!C:C,$B97&amp;C$2)</f>
        <v>23</v>
      </c>
      <c r="D97" s="83">
        <f>COUNTIF(종목별!C:C,$B97&amp;D$2)</f>
        <v>6</v>
      </c>
      <c r="E97" s="83">
        <f>COUNTIF(종목별!C:C,$B97&amp;E$2)</f>
        <v>9</v>
      </c>
      <c r="F97" s="83">
        <f t="shared" si="3"/>
        <v>38</v>
      </c>
      <c r="G97" s="104">
        <f t="shared" si="2"/>
        <v>1520000</v>
      </c>
      <c r="H97" s="112"/>
      <c r="I97" s="112"/>
      <c r="J97" s="113"/>
    </row>
    <row r="98" spans="1:10" ht="20.25" customHeight="1" x14ac:dyDescent="0.3">
      <c r="A98" s="86">
        <v>95</v>
      </c>
      <c r="B98" s="107" t="str">
        <f>VLOOKUP(A98,소속명!A:B,2,0)</f>
        <v>용인에이</v>
      </c>
      <c r="C98" s="86">
        <f>COUNTIF(종목별!C:C,$B98&amp;C$2)</f>
        <v>1</v>
      </c>
      <c r="D98" s="83">
        <f>COUNTIF(종목별!C:C,$B98&amp;D$2)</f>
        <v>0</v>
      </c>
      <c r="E98" s="83">
        <f>COUNTIF(종목별!C:C,$B98&amp;E$2)</f>
        <v>0</v>
      </c>
      <c r="F98" s="83">
        <f t="shared" si="3"/>
        <v>1</v>
      </c>
      <c r="G98" s="104">
        <f t="shared" si="2"/>
        <v>40000</v>
      </c>
      <c r="H98" s="112"/>
      <c r="I98" s="112"/>
      <c r="J98" s="113"/>
    </row>
    <row r="99" spans="1:10" ht="20.25" customHeight="1" x14ac:dyDescent="0.3">
      <c r="A99" s="86">
        <v>96</v>
      </c>
      <c r="B99" s="107" t="str">
        <f>VLOOKUP(A99,소속명!A:B,2,0)</f>
        <v>용인자강</v>
      </c>
      <c r="C99" s="86">
        <f>COUNTIF(종목별!C:C,$B99&amp;C$2)</f>
        <v>1</v>
      </c>
      <c r="D99" s="83">
        <f>COUNTIF(종목별!C:C,$B99&amp;D$2)</f>
        <v>0</v>
      </c>
      <c r="E99" s="83">
        <f>COUNTIF(종목별!C:C,$B99&amp;E$2)</f>
        <v>0</v>
      </c>
      <c r="F99" s="83">
        <f t="shared" si="3"/>
        <v>1</v>
      </c>
      <c r="G99" s="104">
        <f t="shared" si="2"/>
        <v>40000</v>
      </c>
      <c r="H99" s="112"/>
      <c r="I99" s="112"/>
      <c r="J99" s="113"/>
    </row>
    <row r="100" spans="1:10" ht="20.25" customHeight="1" x14ac:dyDescent="0.3">
      <c r="A100" s="86">
        <v>97</v>
      </c>
      <c r="B100" s="107" t="str">
        <f>VLOOKUP(A100,소속명!A:B,2,0)</f>
        <v>용인티처</v>
      </c>
      <c r="C100" s="86">
        <f>COUNTIF(종목별!C:C,$B100&amp;C$2)</f>
        <v>1</v>
      </c>
      <c r="D100" s="83">
        <f>COUNTIF(종목별!C:C,$B100&amp;D$2)</f>
        <v>0</v>
      </c>
      <c r="E100" s="83">
        <f>COUNTIF(종목별!C:C,$B100&amp;E$2)</f>
        <v>0</v>
      </c>
      <c r="F100" s="83">
        <f t="shared" si="3"/>
        <v>1</v>
      </c>
      <c r="G100" s="104">
        <f t="shared" si="2"/>
        <v>40000</v>
      </c>
      <c r="H100" s="112"/>
      <c r="I100" s="112"/>
      <c r="J100" s="113"/>
    </row>
    <row r="101" spans="1:10" ht="20.25" customHeight="1" x14ac:dyDescent="0.3">
      <c r="A101" s="86">
        <v>98</v>
      </c>
      <c r="B101" s="107" t="str">
        <f>VLOOKUP(A101,소속명!A:B,2,0)</f>
        <v>우정</v>
      </c>
      <c r="C101" s="86">
        <f>COUNTIF(종목별!C:C,$B101&amp;C$2)</f>
        <v>0</v>
      </c>
      <c r="D101" s="83">
        <f>COUNTIF(종목별!C:C,$B101&amp;D$2)</f>
        <v>0</v>
      </c>
      <c r="E101" s="83">
        <f>COUNTIF(종목별!C:C,$B101&amp;E$2)</f>
        <v>1</v>
      </c>
      <c r="F101" s="83">
        <f t="shared" si="3"/>
        <v>1</v>
      </c>
      <c r="G101" s="104">
        <f t="shared" si="2"/>
        <v>40000</v>
      </c>
      <c r="H101" s="112"/>
      <c r="I101" s="112"/>
      <c r="J101" s="113"/>
    </row>
    <row r="102" spans="1:10" ht="20.25" customHeight="1" x14ac:dyDescent="0.3">
      <c r="A102" s="86">
        <v>99</v>
      </c>
      <c r="B102" s="107" t="str">
        <f>VLOOKUP(A102,소속명!A:B,2,0)</f>
        <v>위너스</v>
      </c>
      <c r="C102" s="86">
        <f>COUNTIF(종목별!C:C,$B102&amp;C$2)</f>
        <v>0</v>
      </c>
      <c r="D102" s="83">
        <f>COUNTIF(종목별!C:C,$B102&amp;D$2)</f>
        <v>2</v>
      </c>
      <c r="E102" s="83">
        <f>COUNTIF(종목별!C:C,$B102&amp;E$2)</f>
        <v>0</v>
      </c>
      <c r="F102" s="83">
        <f t="shared" si="3"/>
        <v>2</v>
      </c>
      <c r="G102" s="104">
        <f t="shared" si="2"/>
        <v>80000</v>
      </c>
      <c r="H102" s="112"/>
      <c r="I102" s="112"/>
      <c r="J102" s="113"/>
    </row>
    <row r="103" spans="1:10" ht="20.25" customHeight="1" x14ac:dyDescent="0.3">
      <c r="A103" s="86">
        <v>100</v>
      </c>
      <c r="B103" s="107" t="str">
        <f>VLOOKUP(A103,소속명!A:B,2,0)</f>
        <v>위시티</v>
      </c>
      <c r="C103" s="86">
        <f>COUNTIF(종목별!C:C,$B103&amp;C$2)</f>
        <v>0</v>
      </c>
      <c r="D103" s="83">
        <f>COUNTIF(종목별!C:C,$B103&amp;D$2)</f>
        <v>1</v>
      </c>
      <c r="E103" s="83">
        <f>COUNTIF(종목별!C:C,$B103&amp;E$2)</f>
        <v>0</v>
      </c>
      <c r="F103" s="83">
        <f t="shared" si="3"/>
        <v>1</v>
      </c>
      <c r="G103" s="104">
        <f t="shared" si="2"/>
        <v>40000</v>
      </c>
      <c r="H103" s="112"/>
      <c r="I103" s="112"/>
      <c r="J103" s="113"/>
    </row>
    <row r="104" spans="1:10" ht="20.25" customHeight="1" x14ac:dyDescent="0.3">
      <c r="A104" s="86">
        <v>101</v>
      </c>
      <c r="B104" s="107" t="str">
        <f>VLOOKUP(A104,소속명!A:B,2,0)</f>
        <v>이천</v>
      </c>
      <c r="C104" s="86">
        <f>COUNTIF(종목별!C:C,$B104&amp;C$2)</f>
        <v>1</v>
      </c>
      <c r="D104" s="83">
        <f>COUNTIF(종목별!C:C,$B104&amp;D$2)</f>
        <v>1</v>
      </c>
      <c r="E104" s="83">
        <f>COUNTIF(종목별!C:C,$B104&amp;E$2)</f>
        <v>2</v>
      </c>
      <c r="F104" s="83">
        <f t="shared" si="3"/>
        <v>4</v>
      </c>
      <c r="G104" s="104">
        <f t="shared" si="2"/>
        <v>160000</v>
      </c>
      <c r="H104" s="112"/>
      <c r="I104" s="112"/>
      <c r="J104" s="113"/>
    </row>
    <row r="105" spans="1:10" ht="20.25" customHeight="1" x14ac:dyDescent="0.3">
      <c r="A105" s="86">
        <v>102</v>
      </c>
      <c r="B105" s="108" t="str">
        <f>VLOOKUP(A105,소속명!A:B,2,0)</f>
        <v>이천아리</v>
      </c>
      <c r="C105" s="86">
        <f>COUNTIF(종목별!C:C,$B105&amp;C$2)</f>
        <v>1</v>
      </c>
      <c r="D105" s="83">
        <f>COUNTIF(종목별!C:C,$B105&amp;D$2)</f>
        <v>0</v>
      </c>
      <c r="E105" s="83">
        <f>COUNTIF(종목별!C:C,$B105&amp;E$2)</f>
        <v>0</v>
      </c>
      <c r="F105" s="83">
        <f t="shared" si="3"/>
        <v>1</v>
      </c>
      <c r="G105" s="104">
        <f t="shared" si="2"/>
        <v>40000</v>
      </c>
      <c r="H105" s="112"/>
      <c r="I105" s="112"/>
      <c r="J105" s="113"/>
    </row>
    <row r="106" spans="1:10" ht="20.25" customHeight="1" x14ac:dyDescent="0.3">
      <c r="A106" s="86">
        <v>103</v>
      </c>
      <c r="B106" s="108" t="str">
        <f>VLOOKUP(A106,소속명!A:B,2,0)</f>
        <v>이천클럽</v>
      </c>
      <c r="C106" s="86">
        <f>COUNTIF(종목별!C:C,$B106&amp;C$2)</f>
        <v>1</v>
      </c>
      <c r="D106" s="83">
        <f>COUNTIF(종목별!C:C,$B106&amp;D$2)</f>
        <v>2</v>
      </c>
      <c r="E106" s="83">
        <f>COUNTIF(종목별!C:C,$B106&amp;E$2)</f>
        <v>4</v>
      </c>
      <c r="F106" s="83">
        <f t="shared" si="3"/>
        <v>7</v>
      </c>
      <c r="G106" s="104">
        <f t="shared" si="2"/>
        <v>280000</v>
      </c>
      <c r="H106" s="112"/>
      <c r="I106" s="112"/>
      <c r="J106" s="113"/>
    </row>
    <row r="107" spans="1:10" ht="20.25" customHeight="1" x14ac:dyDescent="0.3">
      <c r="A107" s="86">
        <v>104</v>
      </c>
      <c r="B107" s="108" t="str">
        <f>VLOOKUP(A107,소속명!A:B,2,0)</f>
        <v>인천부평</v>
      </c>
      <c r="C107" s="86">
        <f>COUNTIF(종목별!C:C,$B107&amp;C$2)</f>
        <v>1</v>
      </c>
      <c r="D107" s="83">
        <f>COUNTIF(종목별!C:C,$B107&amp;D$2)</f>
        <v>0</v>
      </c>
      <c r="E107" s="83">
        <f>COUNTIF(종목별!C:C,$B107&amp;E$2)</f>
        <v>0</v>
      </c>
      <c r="F107" s="83">
        <f t="shared" ref="F107:F113" si="4">SUM(C107:E107)</f>
        <v>1</v>
      </c>
      <c r="G107" s="104">
        <f t="shared" ref="G107:G113" si="5">F107*40000</f>
        <v>40000</v>
      </c>
      <c r="H107" s="112"/>
      <c r="I107" s="112"/>
      <c r="J107" s="113"/>
    </row>
    <row r="108" spans="1:10" ht="20.25" customHeight="1" x14ac:dyDescent="0.3">
      <c r="A108" s="86">
        <v>105</v>
      </c>
      <c r="B108" s="108" t="str">
        <f>VLOOKUP(A108,소속명!A:B,2,0)</f>
        <v>점프</v>
      </c>
      <c r="C108" s="86">
        <f>COUNTIF(종목별!C:C,$B108&amp;C$2)</f>
        <v>1</v>
      </c>
      <c r="D108" s="83">
        <f>COUNTIF(종목별!C:C,$B108&amp;D$2)</f>
        <v>0</v>
      </c>
      <c r="E108" s="83">
        <f>COUNTIF(종목별!C:C,$B108&amp;E$2)</f>
        <v>0</v>
      </c>
      <c r="F108" s="83">
        <f t="shared" si="4"/>
        <v>1</v>
      </c>
      <c r="G108" s="104">
        <f t="shared" si="5"/>
        <v>40000</v>
      </c>
      <c r="H108" s="112"/>
      <c r="I108" s="112"/>
      <c r="J108" s="113"/>
    </row>
    <row r="109" spans="1:10" ht="20.25" customHeight="1" x14ac:dyDescent="0.3">
      <c r="A109" s="86">
        <v>106</v>
      </c>
      <c r="B109" s="108" t="str">
        <f>VLOOKUP(A109,소속명!A:B,2,0)</f>
        <v>정남</v>
      </c>
      <c r="C109" s="86">
        <f>COUNTIF(종목별!C:C,$B109&amp;C$2)</f>
        <v>2</v>
      </c>
      <c r="D109" s="83">
        <f>COUNTIF(종목별!C:C,$B109&amp;D$2)</f>
        <v>0</v>
      </c>
      <c r="E109" s="83">
        <f>COUNTIF(종목별!C:C,$B109&amp;E$2)</f>
        <v>0</v>
      </c>
      <c r="F109" s="83">
        <f t="shared" si="4"/>
        <v>2</v>
      </c>
      <c r="G109" s="104">
        <f t="shared" si="5"/>
        <v>80000</v>
      </c>
      <c r="H109" s="112"/>
      <c r="I109" s="112"/>
      <c r="J109" s="113"/>
    </row>
    <row r="110" spans="1:10" ht="20.25" customHeight="1" x14ac:dyDescent="0.3">
      <c r="A110" s="86">
        <v>107</v>
      </c>
      <c r="B110" s="108" t="str">
        <f>VLOOKUP(A110,소속명!A:B,2,0)</f>
        <v>주장민턴</v>
      </c>
      <c r="C110" s="86">
        <f>COUNTIF(종목별!C:C,$B110&amp;C$2)</f>
        <v>0</v>
      </c>
      <c r="D110" s="83">
        <f>COUNTIF(종목별!C:C,$B110&amp;D$2)</f>
        <v>0</v>
      </c>
      <c r="E110" s="83">
        <f>COUNTIF(종목별!C:C,$B110&amp;E$2)</f>
        <v>1</v>
      </c>
      <c r="F110" s="83">
        <f t="shared" si="4"/>
        <v>1</v>
      </c>
      <c r="G110" s="104">
        <f t="shared" si="5"/>
        <v>40000</v>
      </c>
      <c r="H110" s="112"/>
      <c r="I110" s="112"/>
      <c r="J110" s="113"/>
    </row>
    <row r="111" spans="1:10" ht="20.25" customHeight="1" x14ac:dyDescent="0.3">
      <c r="A111" s="86">
        <v>108</v>
      </c>
      <c r="B111" s="108" t="str">
        <f>VLOOKUP(A111,소속명!A:B,2,0)</f>
        <v>챌린지</v>
      </c>
      <c r="C111" s="86">
        <f>COUNTIF(종목별!C:C,$B111&amp;C$2)</f>
        <v>0</v>
      </c>
      <c r="D111" s="83">
        <f>COUNTIF(종목별!C:C,$B111&amp;D$2)</f>
        <v>2</v>
      </c>
      <c r="E111" s="83">
        <f>COUNTIF(종목별!C:C,$B111&amp;E$2)</f>
        <v>0</v>
      </c>
      <c r="F111" s="83">
        <f t="shared" si="4"/>
        <v>2</v>
      </c>
      <c r="G111" s="104">
        <f t="shared" si="5"/>
        <v>80000</v>
      </c>
      <c r="H111" s="112"/>
      <c r="I111" s="112"/>
      <c r="J111" s="113"/>
    </row>
    <row r="112" spans="1:10" ht="20.25" customHeight="1" x14ac:dyDescent="0.3">
      <c r="A112" s="86">
        <v>109</v>
      </c>
      <c r="B112" s="108" t="str">
        <f>VLOOKUP(A112,소속명!A:B,2,0)</f>
        <v>천안성정</v>
      </c>
      <c r="C112" s="86">
        <f>COUNTIF(종목별!C:C,$B112&amp;C$2)</f>
        <v>1</v>
      </c>
      <c r="D112" s="83">
        <f>COUNTIF(종목별!C:C,$B112&amp;D$2)</f>
        <v>0</v>
      </c>
      <c r="E112" s="83">
        <f>COUNTIF(종목별!C:C,$B112&amp;E$2)</f>
        <v>0</v>
      </c>
      <c r="F112" s="83">
        <f t="shared" si="4"/>
        <v>1</v>
      </c>
      <c r="G112" s="104">
        <f t="shared" si="5"/>
        <v>40000</v>
      </c>
      <c r="H112" s="112"/>
      <c r="I112" s="112"/>
      <c r="J112" s="113"/>
    </row>
    <row r="113" spans="1:10" ht="20.25" customHeight="1" x14ac:dyDescent="0.3">
      <c r="A113" s="86">
        <v>110</v>
      </c>
      <c r="B113" s="108" t="str">
        <f>VLOOKUP(A113,소속명!A:B,2,0)</f>
        <v>테크니스</v>
      </c>
      <c r="C113" s="86">
        <f>COUNTIF(종목별!C:C,$B113&amp;C$2)</f>
        <v>3</v>
      </c>
      <c r="D113" s="83">
        <f>COUNTIF(종목별!C:C,$B113&amp;D$2)</f>
        <v>0</v>
      </c>
      <c r="E113" s="83">
        <f>COUNTIF(종목별!C:C,$B113&amp;E$2)</f>
        <v>0</v>
      </c>
      <c r="F113" s="83">
        <f t="shared" si="4"/>
        <v>3</v>
      </c>
      <c r="G113" s="104">
        <f t="shared" si="5"/>
        <v>120000</v>
      </c>
      <c r="H113" s="112"/>
      <c r="I113" s="112"/>
      <c r="J113" s="113"/>
    </row>
    <row r="114" spans="1:10" ht="20.25" customHeight="1" x14ac:dyDescent="0.3">
      <c r="A114" s="227" t="s">
        <v>3</v>
      </c>
      <c r="B114" s="228"/>
      <c r="C114" s="93">
        <f>SUM(C3:C113)</f>
        <v>276</v>
      </c>
      <c r="D114" s="87">
        <f>SUM(D3:D113)</f>
        <v>156</v>
      </c>
      <c r="E114" s="87">
        <f>SUM(E3:E113)</f>
        <v>167</v>
      </c>
      <c r="F114" s="87">
        <f>SUM(F3:F113)</f>
        <v>599</v>
      </c>
      <c r="G114" s="105">
        <f>SUM(G3:G113)</f>
        <v>23960000</v>
      </c>
      <c r="H114" s="114"/>
      <c r="I114" s="114"/>
      <c r="J114" s="115"/>
    </row>
  </sheetData>
  <mergeCells count="3">
    <mergeCell ref="A1:D1"/>
    <mergeCell ref="A114:B114"/>
    <mergeCell ref="A2:B2"/>
  </mergeCells>
  <phoneticPr fontId="2" type="noConversion"/>
  <printOptions horizontalCentered="1"/>
  <pageMargins left="0.31496062992125984" right="0.31496062992125984" top="0.55118110236220474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5"/>
  <sheetViews>
    <sheetView showGridLines="0" showZeros="0" workbookViewId="0">
      <pane xSplit="1" ySplit="2" topLeftCell="B110" activePane="bottomRight" state="frozen"/>
      <selection activeCell="G3" sqref="G3:G108"/>
      <selection pane="topRight" activeCell="G3" sqref="G3:G108"/>
      <selection pane="bottomLeft" activeCell="G3" sqref="G3:G108"/>
      <selection pane="bottomRight" activeCell="G3" sqref="G3:G108"/>
    </sheetView>
  </sheetViews>
  <sheetFormatPr defaultRowHeight="20.25" customHeight="1" x14ac:dyDescent="0.3"/>
  <cols>
    <col min="1" max="1" width="4.25" style="4" customWidth="1"/>
    <col min="2" max="2" width="9.625" style="3" customWidth="1"/>
    <col min="3" max="18" width="4.625" style="4" customWidth="1"/>
    <col min="19" max="16384" width="9" style="4"/>
  </cols>
  <sheetData>
    <row r="1" spans="1:18" ht="20.25" customHeight="1" x14ac:dyDescent="0.3">
      <c r="A1" s="226" t="s">
        <v>124</v>
      </c>
      <c r="B1" s="226"/>
      <c r="C1" s="226"/>
      <c r="D1" s="226"/>
    </row>
    <row r="2" spans="1:18" ht="20.25" customHeight="1" x14ac:dyDescent="0.3">
      <c r="A2" s="76" t="s">
        <v>75</v>
      </c>
      <c r="B2" s="88" t="s">
        <v>14</v>
      </c>
      <c r="C2" s="75" t="s">
        <v>121</v>
      </c>
      <c r="D2" s="71" t="s">
        <v>122</v>
      </c>
      <c r="E2" s="71" t="s">
        <v>123</v>
      </c>
      <c r="F2" s="75" t="s">
        <v>116</v>
      </c>
      <c r="G2" s="71" t="s">
        <v>132</v>
      </c>
      <c r="H2" s="71" t="s">
        <v>133</v>
      </c>
      <c r="I2" s="71" t="s">
        <v>134</v>
      </c>
      <c r="J2" s="73" t="s">
        <v>135</v>
      </c>
      <c r="K2" s="96" t="s">
        <v>125</v>
      </c>
      <c r="L2" s="97" t="s">
        <v>126</v>
      </c>
      <c r="M2" s="97" t="s">
        <v>127</v>
      </c>
      <c r="N2" s="97" t="s">
        <v>128</v>
      </c>
      <c r="O2" s="97" t="s">
        <v>129</v>
      </c>
      <c r="P2" s="97" t="s">
        <v>130</v>
      </c>
      <c r="Q2" s="98" t="s">
        <v>131</v>
      </c>
      <c r="R2" s="5" t="s">
        <v>119</v>
      </c>
    </row>
    <row r="3" spans="1:18" ht="20.25" customHeight="1" x14ac:dyDescent="0.3">
      <c r="A3" s="85">
        <v>1</v>
      </c>
      <c r="B3" s="77" t="str">
        <f>VLOOKUP(A3,소속명!A:B,2,0)</f>
        <v>갈뫼</v>
      </c>
      <c r="C3" s="89">
        <f>COUNTIF(종목별!C:C,$B3&amp;C$2)</f>
        <v>4</v>
      </c>
      <c r="D3" s="69">
        <f>COUNTIF(종목별!C:C,$B3&amp;D$2)</f>
        <v>2</v>
      </c>
      <c r="E3" s="69">
        <f>COUNTIF(종목별!C:C,$B3&amp;E$2)</f>
        <v>1</v>
      </c>
      <c r="F3" s="89">
        <f>COUNTIF(종목별!D:D,$B3&amp;F$2)</f>
        <v>0</v>
      </c>
      <c r="G3" s="69">
        <f>COUNTIF(종목별!D:D,$B3&amp;G$2)</f>
        <v>2</v>
      </c>
      <c r="H3" s="69">
        <f>COUNTIF(종목별!D:D,$B3&amp;H$2)</f>
        <v>0</v>
      </c>
      <c r="I3" s="69">
        <f>COUNTIF(종목별!D:D,$B3&amp;I$2)</f>
        <v>5</v>
      </c>
      <c r="J3" s="95">
        <f>COUNTIF(종목별!D:D,$B3&amp;J$2)</f>
        <v>0</v>
      </c>
      <c r="K3" s="101">
        <f>COUNTIF(종목별!E:E,$B3&amp;K$2)</f>
        <v>0</v>
      </c>
      <c r="L3" s="52">
        <f>COUNTIF(종목별!E:E,$B3&amp;L$2)</f>
        <v>0</v>
      </c>
      <c r="M3" s="52">
        <f>COUNTIF(종목별!E:E,$B3&amp;M$2)</f>
        <v>2</v>
      </c>
      <c r="N3" s="52">
        <f>COUNTIF(종목별!E:E,$B3&amp;N$2)</f>
        <v>0</v>
      </c>
      <c r="O3" s="52">
        <f>COUNTIF(종목별!E:E,$B3&amp;O$2)</f>
        <v>2</v>
      </c>
      <c r="P3" s="52">
        <f>COUNTIF(종목별!E:E,$B3&amp;P$2)</f>
        <v>2</v>
      </c>
      <c r="Q3" s="102">
        <f>COUNTIF(종목별!E:E,$B3&amp;Q$2)</f>
        <v>1</v>
      </c>
      <c r="R3" s="78">
        <f>SUM(C3:Q3)/3</f>
        <v>7</v>
      </c>
    </row>
    <row r="4" spans="1:18" ht="20.25" customHeight="1" x14ac:dyDescent="0.3">
      <c r="A4" s="86">
        <v>2</v>
      </c>
      <c r="B4" s="79" t="str">
        <f>VLOOKUP(A4,소속명!A:B,2,0)</f>
        <v>고우</v>
      </c>
      <c r="C4" s="90">
        <f>COUNTIF(종목별!C:C,$B4&amp;C$2)</f>
        <v>6</v>
      </c>
      <c r="D4" s="68">
        <f>COUNTIF(종목별!C:C,$B4&amp;D$2)</f>
        <v>2</v>
      </c>
      <c r="E4" s="68">
        <f>COUNTIF(종목별!C:C,$B4&amp;E$2)</f>
        <v>5</v>
      </c>
      <c r="F4" s="90">
        <f>COUNTIF(종목별!D:D,$B4&amp;F$2)</f>
        <v>0</v>
      </c>
      <c r="G4" s="68">
        <f>COUNTIF(종목별!D:D,$B4&amp;G$2)</f>
        <v>10</v>
      </c>
      <c r="H4" s="68">
        <f>COUNTIF(종목별!D:D,$B4&amp;H$2)</f>
        <v>3</v>
      </c>
      <c r="I4" s="68">
        <f>COUNTIF(종목별!D:D,$B4&amp;I$2)</f>
        <v>0</v>
      </c>
      <c r="J4" s="99">
        <f>COUNTIF(종목별!D:D,$B4&amp;J$2)</f>
        <v>0</v>
      </c>
      <c r="K4" s="90">
        <f>COUNTIF(종목별!E:E,$B4&amp;K$2)</f>
        <v>0</v>
      </c>
      <c r="L4" s="68">
        <f>COUNTIF(종목별!E:E,$B4&amp;L$2)</f>
        <v>0</v>
      </c>
      <c r="M4" s="68">
        <f>COUNTIF(종목별!E:E,$B4&amp;M$2)</f>
        <v>0</v>
      </c>
      <c r="N4" s="68">
        <f>COUNTIF(종목별!E:E,$B4&amp;N$2)</f>
        <v>0</v>
      </c>
      <c r="O4" s="68">
        <f>COUNTIF(종목별!E:E,$B4&amp;O$2)</f>
        <v>5</v>
      </c>
      <c r="P4" s="68">
        <f>COUNTIF(종목별!E:E,$B4&amp;P$2)</f>
        <v>8</v>
      </c>
      <c r="Q4" s="99">
        <f>COUNTIF(종목별!E:E,$B4&amp;Q$2)</f>
        <v>0</v>
      </c>
      <c r="R4" s="80">
        <f t="shared" ref="R4:R67" si="0">SUM(C4:Q4)/3</f>
        <v>13</v>
      </c>
    </row>
    <row r="5" spans="1:18" ht="20.25" customHeight="1" x14ac:dyDescent="0.3">
      <c r="A5" s="86">
        <v>3</v>
      </c>
      <c r="B5" s="79" t="str">
        <f>VLOOKUP(A5,소속명!A:B,2,0)</f>
        <v>광교</v>
      </c>
      <c r="C5" s="90">
        <f>COUNTIF(종목별!C:C,$B5&amp;C$2)</f>
        <v>1</v>
      </c>
      <c r="D5" s="68">
        <f>COUNTIF(종목별!C:C,$B5&amp;D$2)</f>
        <v>0</v>
      </c>
      <c r="E5" s="68">
        <f>COUNTIF(종목별!C:C,$B5&amp;E$2)</f>
        <v>0</v>
      </c>
      <c r="F5" s="90">
        <f>COUNTIF(종목별!D:D,$B5&amp;F$2)</f>
        <v>0</v>
      </c>
      <c r="G5" s="68">
        <f>COUNTIF(종목별!D:D,$B5&amp;G$2)</f>
        <v>0</v>
      </c>
      <c r="H5" s="68">
        <f>COUNTIF(종목별!D:D,$B5&amp;H$2)</f>
        <v>1</v>
      </c>
      <c r="I5" s="68">
        <f>COUNTIF(종목별!D:D,$B5&amp;I$2)</f>
        <v>0</v>
      </c>
      <c r="J5" s="99">
        <f>COUNTIF(종목별!D:D,$B5&amp;J$2)</f>
        <v>0</v>
      </c>
      <c r="K5" s="90">
        <f>COUNTIF(종목별!E:E,$B5&amp;K$2)</f>
        <v>0</v>
      </c>
      <c r="L5" s="68">
        <f>COUNTIF(종목별!E:E,$B5&amp;L$2)</f>
        <v>0</v>
      </c>
      <c r="M5" s="68">
        <f>COUNTIF(종목별!E:E,$B5&amp;M$2)</f>
        <v>0</v>
      </c>
      <c r="N5" s="68">
        <f>COUNTIF(종목별!E:E,$B5&amp;N$2)</f>
        <v>0</v>
      </c>
      <c r="O5" s="68">
        <f>COUNTIF(종목별!E:E,$B5&amp;O$2)</f>
        <v>1</v>
      </c>
      <c r="P5" s="68">
        <f>COUNTIF(종목별!E:E,$B5&amp;P$2)</f>
        <v>0</v>
      </c>
      <c r="Q5" s="99">
        <f>COUNTIF(종목별!E:E,$B5&amp;Q$2)</f>
        <v>0</v>
      </c>
      <c r="R5" s="80">
        <f t="shared" si="0"/>
        <v>1</v>
      </c>
    </row>
    <row r="6" spans="1:18" ht="20.25" customHeight="1" x14ac:dyDescent="0.3">
      <c r="A6" s="86">
        <v>4</v>
      </c>
      <c r="B6" s="79" t="str">
        <f>VLOOKUP(A6,소속명!A:B,2,0)</f>
        <v>구성</v>
      </c>
      <c r="C6" s="90">
        <f>COUNTIF(종목별!C:C,$B6&amp;C$2)</f>
        <v>0</v>
      </c>
      <c r="D6" s="68">
        <f>COUNTIF(종목별!C:C,$B6&amp;D$2)</f>
        <v>1</v>
      </c>
      <c r="E6" s="68">
        <f>COUNTIF(종목별!C:C,$B6&amp;E$2)</f>
        <v>0</v>
      </c>
      <c r="F6" s="90">
        <f>COUNTIF(종목별!D:D,$B6&amp;F$2)</f>
        <v>0</v>
      </c>
      <c r="G6" s="68">
        <f>COUNTIF(종목별!D:D,$B6&amp;G$2)</f>
        <v>0</v>
      </c>
      <c r="H6" s="68">
        <f>COUNTIF(종목별!D:D,$B6&amp;H$2)</f>
        <v>1</v>
      </c>
      <c r="I6" s="68">
        <f>COUNTIF(종목별!D:D,$B6&amp;I$2)</f>
        <v>0</v>
      </c>
      <c r="J6" s="99">
        <f>COUNTIF(종목별!D:D,$B6&amp;J$2)</f>
        <v>0</v>
      </c>
      <c r="K6" s="90">
        <f>COUNTIF(종목별!E:E,$B6&amp;K$2)</f>
        <v>0</v>
      </c>
      <c r="L6" s="68">
        <f>COUNTIF(종목별!E:E,$B6&amp;L$2)</f>
        <v>0</v>
      </c>
      <c r="M6" s="68">
        <f>COUNTIF(종목별!E:E,$B6&amp;M$2)</f>
        <v>0</v>
      </c>
      <c r="N6" s="68">
        <f>COUNTIF(종목별!E:E,$B6&amp;N$2)</f>
        <v>0</v>
      </c>
      <c r="O6" s="68">
        <f>COUNTIF(종목별!E:E,$B6&amp;O$2)</f>
        <v>0</v>
      </c>
      <c r="P6" s="68">
        <f>COUNTIF(종목별!E:E,$B6&amp;P$2)</f>
        <v>1</v>
      </c>
      <c r="Q6" s="99">
        <f>COUNTIF(종목별!E:E,$B6&amp;Q$2)</f>
        <v>0</v>
      </c>
      <c r="R6" s="80">
        <f t="shared" si="0"/>
        <v>1</v>
      </c>
    </row>
    <row r="7" spans="1:18" ht="20.25" customHeight="1" x14ac:dyDescent="0.3">
      <c r="A7" s="86">
        <v>5</v>
      </c>
      <c r="B7" s="79" t="str">
        <f>VLOOKUP(A7,소속명!A:B,2,0)</f>
        <v>기흥</v>
      </c>
      <c r="C7" s="90">
        <f>COUNTIF(종목별!C:C,$B7&amp;C$2)</f>
        <v>0</v>
      </c>
      <c r="D7" s="68">
        <f>COUNTIF(종목별!C:C,$B7&amp;D$2)</f>
        <v>0</v>
      </c>
      <c r="E7" s="68">
        <f>COUNTIF(종목별!C:C,$B7&amp;E$2)</f>
        <v>0</v>
      </c>
      <c r="F7" s="90">
        <f>COUNTIF(종목별!D:D,$B7&amp;F$2)</f>
        <v>0</v>
      </c>
      <c r="G7" s="68">
        <f>COUNTIF(종목별!D:D,$B7&amp;G$2)</f>
        <v>0</v>
      </c>
      <c r="H7" s="68">
        <f>COUNTIF(종목별!D:D,$B7&amp;H$2)</f>
        <v>0</v>
      </c>
      <c r="I7" s="68">
        <f>COUNTIF(종목별!D:D,$B7&amp;I$2)</f>
        <v>0</v>
      </c>
      <c r="J7" s="99">
        <f>COUNTIF(종목별!D:D,$B7&amp;J$2)</f>
        <v>0</v>
      </c>
      <c r="K7" s="90">
        <f>COUNTIF(종목별!E:E,$B7&amp;K$2)</f>
        <v>0</v>
      </c>
      <c r="L7" s="68">
        <f>COUNTIF(종목별!E:E,$B7&amp;L$2)</f>
        <v>0</v>
      </c>
      <c r="M7" s="68">
        <f>COUNTIF(종목별!E:E,$B7&amp;M$2)</f>
        <v>0</v>
      </c>
      <c r="N7" s="68">
        <f>COUNTIF(종목별!E:E,$B7&amp;N$2)</f>
        <v>0</v>
      </c>
      <c r="O7" s="68">
        <f>COUNTIF(종목별!E:E,$B7&amp;O$2)</f>
        <v>0</v>
      </c>
      <c r="P7" s="68">
        <f>COUNTIF(종목별!E:E,$B7&amp;P$2)</f>
        <v>0</v>
      </c>
      <c r="Q7" s="99">
        <f>COUNTIF(종목별!E:E,$B7&amp;Q$2)</f>
        <v>0</v>
      </c>
      <c r="R7" s="80">
        <f t="shared" si="0"/>
        <v>0</v>
      </c>
    </row>
    <row r="8" spans="1:18" ht="20.25" customHeight="1" x14ac:dyDescent="0.3">
      <c r="A8" s="86">
        <v>6</v>
      </c>
      <c r="B8" s="79" t="str">
        <f>VLOOKUP(A8,소속명!A:B,2,0)</f>
        <v>동백</v>
      </c>
      <c r="C8" s="90">
        <f>COUNTIF(종목별!C:C,$B8&amp;C$2)</f>
        <v>7</v>
      </c>
      <c r="D8" s="68">
        <f>COUNTIF(종목별!C:C,$B8&amp;D$2)</f>
        <v>7</v>
      </c>
      <c r="E8" s="68">
        <f>COUNTIF(종목별!C:C,$B8&amp;E$2)</f>
        <v>1</v>
      </c>
      <c r="F8" s="90">
        <f>COUNTIF(종목별!D:D,$B8&amp;F$2)</f>
        <v>0</v>
      </c>
      <c r="G8" s="68">
        <f>COUNTIF(종목별!D:D,$B8&amp;G$2)</f>
        <v>4</v>
      </c>
      <c r="H8" s="68">
        <f>COUNTIF(종목별!D:D,$B8&amp;H$2)</f>
        <v>11</v>
      </c>
      <c r="I8" s="68">
        <f>COUNTIF(종목별!D:D,$B8&amp;I$2)</f>
        <v>0</v>
      </c>
      <c r="J8" s="99">
        <f>COUNTIF(종목별!D:D,$B8&amp;J$2)</f>
        <v>0</v>
      </c>
      <c r="K8" s="90">
        <f>COUNTIF(종목별!E:E,$B8&amp;K$2)</f>
        <v>0</v>
      </c>
      <c r="L8" s="68">
        <f>COUNTIF(종목별!E:E,$B8&amp;L$2)</f>
        <v>0</v>
      </c>
      <c r="M8" s="68">
        <f>COUNTIF(종목별!E:E,$B8&amp;M$2)</f>
        <v>1</v>
      </c>
      <c r="N8" s="68">
        <f>COUNTIF(종목별!E:E,$B8&amp;N$2)</f>
        <v>2</v>
      </c>
      <c r="O8" s="68">
        <f>COUNTIF(종목별!E:E,$B8&amp;O$2)</f>
        <v>7</v>
      </c>
      <c r="P8" s="68">
        <f>COUNTIF(종목별!E:E,$B8&amp;P$2)</f>
        <v>4</v>
      </c>
      <c r="Q8" s="99">
        <f>COUNTIF(종목별!E:E,$B8&amp;Q$2)</f>
        <v>1</v>
      </c>
      <c r="R8" s="80">
        <f t="shared" si="0"/>
        <v>15</v>
      </c>
    </row>
    <row r="9" spans="1:18" ht="20.25" customHeight="1" x14ac:dyDescent="0.3">
      <c r="A9" s="86">
        <v>7</v>
      </c>
      <c r="B9" s="79" t="str">
        <f>VLOOKUP(A9,소속명!A:B,2,0)</f>
        <v>라온</v>
      </c>
      <c r="C9" s="90">
        <f>COUNTIF(종목별!C:C,$B9&amp;C$2)</f>
        <v>1</v>
      </c>
      <c r="D9" s="68">
        <f>COUNTIF(종목별!C:C,$B9&amp;D$2)</f>
        <v>0</v>
      </c>
      <c r="E9" s="68">
        <f>COUNTIF(종목별!C:C,$B9&amp;E$2)</f>
        <v>0</v>
      </c>
      <c r="F9" s="90">
        <f>COUNTIF(종목별!D:D,$B9&amp;F$2)</f>
        <v>0</v>
      </c>
      <c r="G9" s="68">
        <f>COUNTIF(종목별!D:D,$B9&amp;G$2)</f>
        <v>0</v>
      </c>
      <c r="H9" s="68">
        <f>COUNTIF(종목별!D:D,$B9&amp;H$2)</f>
        <v>0</v>
      </c>
      <c r="I9" s="68">
        <f>COUNTIF(종목별!D:D,$B9&amp;I$2)</f>
        <v>1</v>
      </c>
      <c r="J9" s="99">
        <f>COUNTIF(종목별!D:D,$B9&amp;J$2)</f>
        <v>0</v>
      </c>
      <c r="K9" s="90">
        <f>COUNTIF(종목별!E:E,$B9&amp;K$2)</f>
        <v>0</v>
      </c>
      <c r="L9" s="68">
        <f>COUNTIF(종목별!E:E,$B9&amp;L$2)</f>
        <v>0</v>
      </c>
      <c r="M9" s="68">
        <f>COUNTIF(종목별!E:E,$B9&amp;M$2)</f>
        <v>0</v>
      </c>
      <c r="N9" s="68">
        <f>COUNTIF(종목별!E:E,$B9&amp;N$2)</f>
        <v>0</v>
      </c>
      <c r="O9" s="68">
        <f>COUNTIF(종목별!E:E,$B9&amp;O$2)</f>
        <v>1</v>
      </c>
      <c r="P9" s="68">
        <f>COUNTIF(종목별!E:E,$B9&amp;P$2)</f>
        <v>0</v>
      </c>
      <c r="Q9" s="99">
        <f>COUNTIF(종목별!E:E,$B9&amp;Q$2)</f>
        <v>0</v>
      </c>
      <c r="R9" s="80">
        <f t="shared" si="0"/>
        <v>1</v>
      </c>
    </row>
    <row r="10" spans="1:18" ht="20.25" customHeight="1" x14ac:dyDescent="0.3">
      <c r="A10" s="86">
        <v>8</v>
      </c>
      <c r="B10" s="79" t="str">
        <f>VLOOKUP(A10,소속명!A:B,2,0)</f>
        <v>모현</v>
      </c>
      <c r="C10" s="90">
        <f>COUNTIF(종목별!C:C,$B10&amp;C$2)</f>
        <v>4</v>
      </c>
      <c r="D10" s="68">
        <f>COUNTIF(종목별!C:C,$B10&amp;D$2)</f>
        <v>2</v>
      </c>
      <c r="E10" s="68">
        <f>COUNTIF(종목별!C:C,$B10&amp;E$2)</f>
        <v>1</v>
      </c>
      <c r="F10" s="90">
        <f>COUNTIF(종목별!D:D,$B10&amp;F$2)</f>
        <v>0</v>
      </c>
      <c r="G10" s="68">
        <f>COUNTIF(종목별!D:D,$B10&amp;G$2)</f>
        <v>3</v>
      </c>
      <c r="H10" s="68">
        <f>COUNTIF(종목별!D:D,$B10&amp;H$2)</f>
        <v>4</v>
      </c>
      <c r="I10" s="68">
        <f>COUNTIF(종목별!D:D,$B10&amp;I$2)</f>
        <v>0</v>
      </c>
      <c r="J10" s="99">
        <f>COUNTIF(종목별!D:D,$B10&amp;J$2)</f>
        <v>0</v>
      </c>
      <c r="K10" s="90">
        <f>COUNTIF(종목별!E:E,$B10&amp;K$2)</f>
        <v>0</v>
      </c>
      <c r="L10" s="68">
        <f>COUNTIF(종목별!E:E,$B10&amp;L$2)</f>
        <v>0</v>
      </c>
      <c r="M10" s="68">
        <f>COUNTIF(종목별!E:E,$B10&amp;M$2)</f>
        <v>0</v>
      </c>
      <c r="N10" s="68">
        <f>COUNTIF(종목별!E:E,$B10&amp;N$2)</f>
        <v>1</v>
      </c>
      <c r="O10" s="68">
        <f>COUNTIF(종목별!E:E,$B10&amp;O$2)</f>
        <v>2</v>
      </c>
      <c r="P10" s="68">
        <f>COUNTIF(종목별!E:E,$B10&amp;P$2)</f>
        <v>3</v>
      </c>
      <c r="Q10" s="99">
        <f>COUNTIF(종목별!E:E,$B10&amp;Q$2)</f>
        <v>1</v>
      </c>
      <c r="R10" s="80">
        <f t="shared" si="0"/>
        <v>7</v>
      </c>
    </row>
    <row r="11" spans="1:18" ht="20.25" customHeight="1" x14ac:dyDescent="0.3">
      <c r="A11" s="86">
        <v>9</v>
      </c>
      <c r="B11" s="79" t="str">
        <f>VLOOKUP(A11,소속명!A:B,2,0)</f>
        <v>백암</v>
      </c>
      <c r="C11" s="90">
        <f>COUNTIF(종목별!C:C,$B11&amp;C$2)</f>
        <v>0</v>
      </c>
      <c r="D11" s="68">
        <f>COUNTIF(종목별!C:C,$B11&amp;D$2)</f>
        <v>0</v>
      </c>
      <c r="E11" s="68">
        <f>COUNTIF(종목별!C:C,$B11&amp;E$2)</f>
        <v>0</v>
      </c>
      <c r="F11" s="90">
        <f>COUNTIF(종목별!D:D,$B11&amp;F$2)</f>
        <v>0</v>
      </c>
      <c r="G11" s="68">
        <f>COUNTIF(종목별!D:D,$B11&amp;G$2)</f>
        <v>0</v>
      </c>
      <c r="H11" s="68">
        <f>COUNTIF(종목별!D:D,$B11&amp;H$2)</f>
        <v>0</v>
      </c>
      <c r="I11" s="68">
        <f>COUNTIF(종목별!D:D,$B11&amp;I$2)</f>
        <v>0</v>
      </c>
      <c r="J11" s="99">
        <f>COUNTIF(종목별!D:D,$B11&amp;J$2)</f>
        <v>0</v>
      </c>
      <c r="K11" s="90">
        <f>COUNTIF(종목별!E:E,$B11&amp;K$2)</f>
        <v>0</v>
      </c>
      <c r="L11" s="68">
        <f>COUNTIF(종목별!E:E,$B11&amp;L$2)</f>
        <v>0</v>
      </c>
      <c r="M11" s="68">
        <f>COUNTIF(종목별!E:E,$B11&amp;M$2)</f>
        <v>0</v>
      </c>
      <c r="N11" s="68">
        <f>COUNTIF(종목별!E:E,$B11&amp;N$2)</f>
        <v>0</v>
      </c>
      <c r="O11" s="68">
        <f>COUNTIF(종목별!E:E,$B11&amp;O$2)</f>
        <v>0</v>
      </c>
      <c r="P11" s="68">
        <f>COUNTIF(종목별!E:E,$B11&amp;P$2)</f>
        <v>0</v>
      </c>
      <c r="Q11" s="99">
        <f>COUNTIF(종목별!E:E,$B11&amp;Q$2)</f>
        <v>0</v>
      </c>
      <c r="R11" s="80">
        <f t="shared" si="0"/>
        <v>0</v>
      </c>
    </row>
    <row r="12" spans="1:18" ht="20.25" customHeight="1" x14ac:dyDescent="0.3">
      <c r="A12" s="86">
        <v>10</v>
      </c>
      <c r="B12" s="79" t="str">
        <f>VLOOKUP(A12,소속명!A:B,2,0)</f>
        <v>보라</v>
      </c>
      <c r="C12" s="90">
        <f>COUNTIF(종목별!C:C,$B12&amp;C$2)</f>
        <v>10</v>
      </c>
      <c r="D12" s="68">
        <f>COUNTIF(종목별!C:C,$B12&amp;D$2)</f>
        <v>5</v>
      </c>
      <c r="E12" s="68">
        <f>COUNTIF(종목별!C:C,$B12&amp;E$2)</f>
        <v>3</v>
      </c>
      <c r="F12" s="90">
        <f>COUNTIF(종목별!D:D,$B12&amp;F$2)</f>
        <v>0</v>
      </c>
      <c r="G12" s="68">
        <f>COUNTIF(종목별!D:D,$B12&amp;G$2)</f>
        <v>8</v>
      </c>
      <c r="H12" s="68">
        <f>COUNTIF(종목별!D:D,$B12&amp;H$2)</f>
        <v>9</v>
      </c>
      <c r="I12" s="68">
        <f>COUNTIF(종목별!D:D,$B12&amp;I$2)</f>
        <v>1</v>
      </c>
      <c r="J12" s="99">
        <f>COUNTIF(종목별!D:D,$B12&amp;J$2)</f>
        <v>0</v>
      </c>
      <c r="K12" s="90">
        <f>COUNTIF(종목별!E:E,$B12&amp;K$2)</f>
        <v>0</v>
      </c>
      <c r="L12" s="68">
        <f>COUNTIF(종목별!E:E,$B12&amp;L$2)</f>
        <v>0</v>
      </c>
      <c r="M12" s="68">
        <f>COUNTIF(종목별!E:E,$B12&amp;M$2)</f>
        <v>0</v>
      </c>
      <c r="N12" s="68">
        <f>COUNTIF(종목별!E:E,$B12&amp;N$2)</f>
        <v>2</v>
      </c>
      <c r="O12" s="68">
        <f>COUNTIF(종목별!E:E,$B12&amp;O$2)</f>
        <v>7</v>
      </c>
      <c r="P12" s="68">
        <f>COUNTIF(종목별!E:E,$B12&amp;P$2)</f>
        <v>8</v>
      </c>
      <c r="Q12" s="99">
        <f>COUNTIF(종목별!E:E,$B12&amp;Q$2)</f>
        <v>1</v>
      </c>
      <c r="R12" s="80">
        <f t="shared" si="0"/>
        <v>18</v>
      </c>
    </row>
    <row r="13" spans="1:18" ht="20.25" customHeight="1" x14ac:dyDescent="0.3">
      <c r="A13" s="86">
        <v>11</v>
      </c>
      <c r="B13" s="79" t="str">
        <f>VLOOKUP(A13,소속명!A:B,2,0)</f>
        <v>상갈</v>
      </c>
      <c r="C13" s="90">
        <f>COUNTIF(종목별!C:C,$B13&amp;C$2)</f>
        <v>1</v>
      </c>
      <c r="D13" s="68">
        <f>COUNTIF(종목별!C:C,$B13&amp;D$2)</f>
        <v>0</v>
      </c>
      <c r="E13" s="68">
        <f>COUNTIF(종목별!C:C,$B13&amp;E$2)</f>
        <v>1</v>
      </c>
      <c r="F13" s="90">
        <f>COUNTIF(종목별!D:D,$B13&amp;F$2)</f>
        <v>0</v>
      </c>
      <c r="G13" s="68">
        <f>COUNTIF(종목별!D:D,$B13&amp;G$2)</f>
        <v>0</v>
      </c>
      <c r="H13" s="68">
        <f>COUNTIF(종목별!D:D,$B13&amp;H$2)</f>
        <v>2</v>
      </c>
      <c r="I13" s="68">
        <f>COUNTIF(종목별!D:D,$B13&amp;I$2)</f>
        <v>0</v>
      </c>
      <c r="J13" s="99">
        <f>COUNTIF(종목별!D:D,$B13&amp;J$2)</f>
        <v>0</v>
      </c>
      <c r="K13" s="90">
        <f>COUNTIF(종목별!E:E,$B13&amp;K$2)</f>
        <v>0</v>
      </c>
      <c r="L13" s="68">
        <f>COUNTIF(종목별!E:E,$B13&amp;L$2)</f>
        <v>0</v>
      </c>
      <c r="M13" s="68">
        <f>COUNTIF(종목별!E:E,$B13&amp;M$2)</f>
        <v>0</v>
      </c>
      <c r="N13" s="68">
        <f>COUNTIF(종목별!E:E,$B13&amp;N$2)</f>
        <v>0</v>
      </c>
      <c r="O13" s="68">
        <f>COUNTIF(종목별!E:E,$B13&amp;O$2)</f>
        <v>0</v>
      </c>
      <c r="P13" s="68">
        <f>COUNTIF(종목별!E:E,$B13&amp;P$2)</f>
        <v>2</v>
      </c>
      <c r="Q13" s="99">
        <f>COUNTIF(종목별!E:E,$B13&amp;Q$2)</f>
        <v>0</v>
      </c>
      <c r="R13" s="80">
        <f t="shared" si="0"/>
        <v>2</v>
      </c>
    </row>
    <row r="14" spans="1:18" ht="20.25" customHeight="1" x14ac:dyDescent="0.3">
      <c r="A14" s="86">
        <v>12</v>
      </c>
      <c r="B14" s="79" t="str">
        <f>VLOOKUP(A14,소속명!A:B,2,0)</f>
        <v>상미</v>
      </c>
      <c r="C14" s="90">
        <f>COUNTIF(종목별!C:C,$B14&amp;C$2)</f>
        <v>3</v>
      </c>
      <c r="D14" s="68">
        <f>COUNTIF(종목별!C:C,$B14&amp;D$2)</f>
        <v>3</v>
      </c>
      <c r="E14" s="68">
        <f>COUNTIF(종목별!C:C,$B14&amp;E$2)</f>
        <v>0</v>
      </c>
      <c r="F14" s="90">
        <f>COUNTIF(종목별!D:D,$B14&amp;F$2)</f>
        <v>0</v>
      </c>
      <c r="G14" s="68">
        <f>COUNTIF(종목별!D:D,$B14&amp;G$2)</f>
        <v>0</v>
      </c>
      <c r="H14" s="68">
        <f>COUNTIF(종목별!D:D,$B14&amp;H$2)</f>
        <v>4</v>
      </c>
      <c r="I14" s="68">
        <f>COUNTIF(종목별!D:D,$B14&amp;I$2)</f>
        <v>1</v>
      </c>
      <c r="J14" s="99">
        <f>COUNTIF(종목별!D:D,$B14&amp;J$2)</f>
        <v>1</v>
      </c>
      <c r="K14" s="90">
        <f>COUNTIF(종목별!E:E,$B14&amp;K$2)</f>
        <v>0</v>
      </c>
      <c r="L14" s="68">
        <f>COUNTIF(종목별!E:E,$B14&amp;L$2)</f>
        <v>0</v>
      </c>
      <c r="M14" s="68">
        <f>COUNTIF(종목별!E:E,$B14&amp;M$2)</f>
        <v>2</v>
      </c>
      <c r="N14" s="68">
        <f>COUNTIF(종목별!E:E,$B14&amp;N$2)</f>
        <v>1</v>
      </c>
      <c r="O14" s="68">
        <f>COUNTIF(종목별!E:E,$B14&amp;O$2)</f>
        <v>1</v>
      </c>
      <c r="P14" s="68">
        <f>COUNTIF(종목별!E:E,$B14&amp;P$2)</f>
        <v>2</v>
      </c>
      <c r="Q14" s="99">
        <f>COUNTIF(종목별!E:E,$B14&amp;Q$2)</f>
        <v>0</v>
      </c>
      <c r="R14" s="80">
        <f t="shared" si="0"/>
        <v>6</v>
      </c>
    </row>
    <row r="15" spans="1:18" ht="20.25" customHeight="1" x14ac:dyDescent="0.3">
      <c r="A15" s="86">
        <v>13</v>
      </c>
      <c r="B15" s="79" t="str">
        <f>VLOOKUP(A15,소속명!A:B,2,0)</f>
        <v>상현</v>
      </c>
      <c r="C15" s="90">
        <f>COUNTIF(종목별!C:C,$B15&amp;C$2)</f>
        <v>7</v>
      </c>
      <c r="D15" s="68">
        <f>COUNTIF(종목별!C:C,$B15&amp;D$2)</f>
        <v>2</v>
      </c>
      <c r="E15" s="68">
        <f>COUNTIF(종목별!C:C,$B15&amp;E$2)</f>
        <v>4</v>
      </c>
      <c r="F15" s="90">
        <f>COUNTIF(종목별!D:D,$B15&amp;F$2)</f>
        <v>0</v>
      </c>
      <c r="G15" s="68">
        <f>COUNTIF(종목별!D:D,$B15&amp;G$2)</f>
        <v>0</v>
      </c>
      <c r="H15" s="68">
        <f>COUNTIF(종목별!D:D,$B15&amp;H$2)</f>
        <v>11</v>
      </c>
      <c r="I15" s="68">
        <f>COUNTIF(종목별!D:D,$B15&amp;I$2)</f>
        <v>2</v>
      </c>
      <c r="J15" s="99">
        <f>COUNTIF(종목별!D:D,$B15&amp;J$2)</f>
        <v>0</v>
      </c>
      <c r="K15" s="90">
        <f>COUNTIF(종목별!E:E,$B15&amp;K$2)</f>
        <v>0</v>
      </c>
      <c r="L15" s="68">
        <f>COUNTIF(종목별!E:E,$B15&amp;L$2)</f>
        <v>1</v>
      </c>
      <c r="M15" s="68">
        <f>COUNTIF(종목별!E:E,$B15&amp;M$2)</f>
        <v>0</v>
      </c>
      <c r="N15" s="68">
        <f>COUNTIF(종목별!E:E,$B15&amp;N$2)</f>
        <v>1</v>
      </c>
      <c r="O15" s="68">
        <f>COUNTIF(종목별!E:E,$B15&amp;O$2)</f>
        <v>2</v>
      </c>
      <c r="P15" s="68">
        <f>COUNTIF(종목별!E:E,$B15&amp;P$2)</f>
        <v>7</v>
      </c>
      <c r="Q15" s="99">
        <f>COUNTIF(종목별!E:E,$B15&amp;Q$2)</f>
        <v>2</v>
      </c>
      <c r="R15" s="80">
        <f t="shared" si="0"/>
        <v>13</v>
      </c>
    </row>
    <row r="16" spans="1:18" ht="20.25" customHeight="1" x14ac:dyDescent="0.3">
      <c r="A16" s="86">
        <v>14</v>
      </c>
      <c r="B16" s="79" t="str">
        <f>VLOOKUP(A16,소속명!A:B,2,0)</f>
        <v>서농</v>
      </c>
      <c r="C16" s="90">
        <f>COUNTIF(종목별!C:C,$B16&amp;C$2)</f>
        <v>2</v>
      </c>
      <c r="D16" s="68">
        <f>COUNTIF(종목별!C:C,$B16&amp;D$2)</f>
        <v>1</v>
      </c>
      <c r="E16" s="68">
        <f>COUNTIF(종목별!C:C,$B16&amp;E$2)</f>
        <v>1</v>
      </c>
      <c r="F16" s="90">
        <f>COUNTIF(종목별!D:D,$B16&amp;F$2)</f>
        <v>0</v>
      </c>
      <c r="G16" s="68">
        <f>COUNTIF(종목별!D:D,$B16&amp;G$2)</f>
        <v>2</v>
      </c>
      <c r="H16" s="68">
        <f>COUNTIF(종목별!D:D,$B16&amp;H$2)</f>
        <v>1</v>
      </c>
      <c r="I16" s="68">
        <f>COUNTIF(종목별!D:D,$B16&amp;I$2)</f>
        <v>1</v>
      </c>
      <c r="J16" s="99">
        <f>COUNTIF(종목별!D:D,$B16&amp;J$2)</f>
        <v>0</v>
      </c>
      <c r="K16" s="90">
        <f>COUNTIF(종목별!E:E,$B16&amp;K$2)</f>
        <v>0</v>
      </c>
      <c r="L16" s="68">
        <f>COUNTIF(종목별!E:E,$B16&amp;L$2)</f>
        <v>0</v>
      </c>
      <c r="M16" s="68">
        <f>COUNTIF(종목별!E:E,$B16&amp;M$2)</f>
        <v>0</v>
      </c>
      <c r="N16" s="68">
        <f>COUNTIF(종목별!E:E,$B16&amp;N$2)</f>
        <v>0</v>
      </c>
      <c r="O16" s="68">
        <f>COUNTIF(종목별!E:E,$B16&amp;O$2)</f>
        <v>2</v>
      </c>
      <c r="P16" s="68">
        <f>COUNTIF(종목별!E:E,$B16&amp;P$2)</f>
        <v>1</v>
      </c>
      <c r="Q16" s="99">
        <f>COUNTIF(종목별!E:E,$B16&amp;Q$2)</f>
        <v>1</v>
      </c>
      <c r="R16" s="80">
        <f t="shared" si="0"/>
        <v>4</v>
      </c>
    </row>
    <row r="17" spans="1:18" ht="20.25" customHeight="1" x14ac:dyDescent="0.3">
      <c r="A17" s="86">
        <v>15</v>
      </c>
      <c r="B17" s="79" t="str">
        <f>VLOOKUP(A17,소속명!A:B,2,0)</f>
        <v>석성</v>
      </c>
      <c r="C17" s="90">
        <f>COUNTIF(종목별!C:C,$B17&amp;C$2)</f>
        <v>5</v>
      </c>
      <c r="D17" s="68">
        <f>COUNTIF(종목별!C:C,$B17&amp;D$2)</f>
        <v>6</v>
      </c>
      <c r="E17" s="68">
        <f>COUNTIF(종목별!C:C,$B17&amp;E$2)</f>
        <v>5</v>
      </c>
      <c r="F17" s="90">
        <f>COUNTIF(종목별!D:D,$B17&amp;F$2)</f>
        <v>0</v>
      </c>
      <c r="G17" s="68">
        <f>COUNTIF(종목별!D:D,$B17&amp;G$2)</f>
        <v>4</v>
      </c>
      <c r="H17" s="68">
        <f>COUNTIF(종목별!D:D,$B17&amp;H$2)</f>
        <v>12</v>
      </c>
      <c r="I17" s="68">
        <f>COUNTIF(종목별!D:D,$B17&amp;I$2)</f>
        <v>0</v>
      </c>
      <c r="J17" s="99">
        <f>COUNTIF(종목별!D:D,$B17&amp;J$2)</f>
        <v>0</v>
      </c>
      <c r="K17" s="90">
        <f>COUNTIF(종목별!E:E,$B17&amp;K$2)</f>
        <v>0</v>
      </c>
      <c r="L17" s="68">
        <f>COUNTIF(종목별!E:E,$B17&amp;L$2)</f>
        <v>0</v>
      </c>
      <c r="M17" s="68">
        <f>COUNTIF(종목별!E:E,$B17&amp;M$2)</f>
        <v>0</v>
      </c>
      <c r="N17" s="68">
        <f>COUNTIF(종목별!E:E,$B17&amp;N$2)</f>
        <v>0</v>
      </c>
      <c r="O17" s="68">
        <f>COUNTIF(종목별!E:E,$B17&amp;O$2)</f>
        <v>4</v>
      </c>
      <c r="P17" s="68">
        <f>COUNTIF(종목별!E:E,$B17&amp;P$2)</f>
        <v>12</v>
      </c>
      <c r="Q17" s="99">
        <f>COUNTIF(종목별!E:E,$B17&amp;Q$2)</f>
        <v>0</v>
      </c>
      <c r="R17" s="80">
        <f t="shared" si="0"/>
        <v>16</v>
      </c>
    </row>
    <row r="18" spans="1:18" ht="20.25" customHeight="1" x14ac:dyDescent="0.3">
      <c r="A18" s="86">
        <v>16</v>
      </c>
      <c r="B18" s="79" t="str">
        <f>VLOOKUP(A18,소속명!A:B,2,0)</f>
        <v>석현</v>
      </c>
      <c r="C18" s="90">
        <f>COUNTIF(종목별!C:C,$B18&amp;C$2)</f>
        <v>9</v>
      </c>
      <c r="D18" s="68">
        <f>COUNTIF(종목별!C:C,$B18&amp;D$2)</f>
        <v>2</v>
      </c>
      <c r="E18" s="68">
        <f>COUNTIF(종목별!C:C,$B18&amp;E$2)</f>
        <v>1</v>
      </c>
      <c r="F18" s="90">
        <f>COUNTIF(종목별!D:D,$B18&amp;F$2)</f>
        <v>0</v>
      </c>
      <c r="G18" s="68">
        <f>COUNTIF(종목별!D:D,$B18&amp;G$2)</f>
        <v>6</v>
      </c>
      <c r="H18" s="68">
        <f>COUNTIF(종목별!D:D,$B18&amp;H$2)</f>
        <v>5</v>
      </c>
      <c r="I18" s="68">
        <f>COUNTIF(종목별!D:D,$B18&amp;I$2)</f>
        <v>1</v>
      </c>
      <c r="J18" s="99">
        <f>COUNTIF(종목별!D:D,$B18&amp;J$2)</f>
        <v>0</v>
      </c>
      <c r="K18" s="90">
        <f>COUNTIF(종목별!E:E,$B18&amp;K$2)</f>
        <v>0</v>
      </c>
      <c r="L18" s="68">
        <f>COUNTIF(종목별!E:E,$B18&amp;L$2)</f>
        <v>0</v>
      </c>
      <c r="M18" s="68">
        <f>COUNTIF(종목별!E:E,$B18&amp;M$2)</f>
        <v>0</v>
      </c>
      <c r="N18" s="68">
        <f>COUNTIF(종목별!E:E,$B18&amp;N$2)</f>
        <v>0</v>
      </c>
      <c r="O18" s="68">
        <f>COUNTIF(종목별!E:E,$B18&amp;O$2)</f>
        <v>2</v>
      </c>
      <c r="P18" s="68">
        <f>COUNTIF(종목별!E:E,$B18&amp;P$2)</f>
        <v>9</v>
      </c>
      <c r="Q18" s="99">
        <f>COUNTIF(종목별!E:E,$B18&amp;Q$2)</f>
        <v>1</v>
      </c>
      <c r="R18" s="80">
        <f t="shared" si="0"/>
        <v>12</v>
      </c>
    </row>
    <row r="19" spans="1:18" ht="20.25" customHeight="1" x14ac:dyDescent="0.3">
      <c r="A19" s="86">
        <v>17</v>
      </c>
      <c r="B19" s="79" t="str">
        <f>VLOOKUP(A19,소속명!A:B,2,0)</f>
        <v>성산</v>
      </c>
      <c r="C19" s="90">
        <f>COUNTIF(종목별!C:C,$B19&amp;C$2)</f>
        <v>1</v>
      </c>
      <c r="D19" s="68">
        <f>COUNTIF(종목별!C:C,$B19&amp;D$2)</f>
        <v>0</v>
      </c>
      <c r="E19" s="68">
        <f>COUNTIF(종목별!C:C,$B19&amp;E$2)</f>
        <v>0</v>
      </c>
      <c r="F19" s="90">
        <f>COUNTIF(종목별!D:D,$B19&amp;F$2)</f>
        <v>0</v>
      </c>
      <c r="G19" s="68">
        <f>COUNTIF(종목별!D:D,$B19&amp;G$2)</f>
        <v>1</v>
      </c>
      <c r="H19" s="68">
        <f>COUNTIF(종목별!D:D,$B19&amp;H$2)</f>
        <v>0</v>
      </c>
      <c r="I19" s="68">
        <f>COUNTIF(종목별!D:D,$B19&amp;I$2)</f>
        <v>0</v>
      </c>
      <c r="J19" s="99">
        <f>COUNTIF(종목별!D:D,$B19&amp;J$2)</f>
        <v>0</v>
      </c>
      <c r="K19" s="90">
        <f>COUNTIF(종목별!E:E,$B19&amp;K$2)</f>
        <v>0</v>
      </c>
      <c r="L19" s="68">
        <f>COUNTIF(종목별!E:E,$B19&amp;L$2)</f>
        <v>0</v>
      </c>
      <c r="M19" s="68">
        <f>COUNTIF(종목별!E:E,$B19&amp;M$2)</f>
        <v>0</v>
      </c>
      <c r="N19" s="68">
        <f>COUNTIF(종목별!E:E,$B19&amp;N$2)</f>
        <v>0</v>
      </c>
      <c r="O19" s="68">
        <f>COUNTIF(종목별!E:E,$B19&amp;O$2)</f>
        <v>0</v>
      </c>
      <c r="P19" s="68">
        <f>COUNTIF(종목별!E:E,$B19&amp;P$2)</f>
        <v>1</v>
      </c>
      <c r="Q19" s="99">
        <f>COUNTIF(종목별!E:E,$B19&amp;Q$2)</f>
        <v>0</v>
      </c>
      <c r="R19" s="80">
        <f t="shared" si="0"/>
        <v>1</v>
      </c>
    </row>
    <row r="20" spans="1:18" ht="20.25" customHeight="1" x14ac:dyDescent="0.3">
      <c r="A20" s="86">
        <v>18</v>
      </c>
      <c r="B20" s="79" t="str">
        <f>VLOOKUP(A20,소속명!A:B,2,0)</f>
        <v>송담</v>
      </c>
      <c r="C20" s="90">
        <f>COUNTIF(종목별!C:C,$B20&amp;C$2)</f>
        <v>6</v>
      </c>
      <c r="D20" s="68">
        <f>COUNTIF(종목별!C:C,$B20&amp;D$2)</f>
        <v>2</v>
      </c>
      <c r="E20" s="68">
        <f>COUNTIF(종목별!C:C,$B20&amp;E$2)</f>
        <v>4</v>
      </c>
      <c r="F20" s="90">
        <f>COUNTIF(종목별!D:D,$B20&amp;F$2)</f>
        <v>0</v>
      </c>
      <c r="G20" s="68">
        <f>COUNTIF(종목별!D:D,$B20&amp;G$2)</f>
        <v>6</v>
      </c>
      <c r="H20" s="68">
        <f>COUNTIF(종목별!D:D,$B20&amp;H$2)</f>
        <v>5</v>
      </c>
      <c r="I20" s="68">
        <f>COUNTIF(종목별!D:D,$B20&amp;I$2)</f>
        <v>1</v>
      </c>
      <c r="J20" s="99">
        <f>COUNTIF(종목별!D:D,$B20&amp;J$2)</f>
        <v>0</v>
      </c>
      <c r="K20" s="90">
        <f>COUNTIF(종목별!E:E,$B20&amp;K$2)</f>
        <v>0</v>
      </c>
      <c r="L20" s="68">
        <f>COUNTIF(종목별!E:E,$B20&amp;L$2)</f>
        <v>0</v>
      </c>
      <c r="M20" s="68">
        <f>COUNTIF(종목별!E:E,$B20&amp;M$2)</f>
        <v>0</v>
      </c>
      <c r="N20" s="68">
        <f>COUNTIF(종목별!E:E,$B20&amp;N$2)</f>
        <v>0</v>
      </c>
      <c r="O20" s="68">
        <f>COUNTIF(종목별!E:E,$B20&amp;O$2)</f>
        <v>5</v>
      </c>
      <c r="P20" s="68">
        <f>COUNTIF(종목별!E:E,$B20&amp;P$2)</f>
        <v>7</v>
      </c>
      <c r="Q20" s="99">
        <f>COUNTIF(종목별!E:E,$B20&amp;Q$2)</f>
        <v>0</v>
      </c>
      <c r="R20" s="80">
        <f t="shared" si="0"/>
        <v>12</v>
      </c>
    </row>
    <row r="21" spans="1:18" ht="20.25" customHeight="1" x14ac:dyDescent="0.3">
      <c r="A21" s="86">
        <v>19</v>
      </c>
      <c r="B21" s="79" t="str">
        <f>VLOOKUP(A21,소속명!A:B,2,0)</f>
        <v>송전</v>
      </c>
      <c r="C21" s="90">
        <f>COUNTIF(종목별!C:C,$B21&amp;C$2)</f>
        <v>3</v>
      </c>
      <c r="D21" s="68">
        <f>COUNTIF(종목별!C:C,$B21&amp;D$2)</f>
        <v>2</v>
      </c>
      <c r="E21" s="68">
        <f>COUNTIF(종목별!C:C,$B21&amp;E$2)</f>
        <v>0</v>
      </c>
      <c r="F21" s="90">
        <f>COUNTIF(종목별!D:D,$B21&amp;F$2)</f>
        <v>0</v>
      </c>
      <c r="G21" s="68">
        <f>COUNTIF(종목별!D:D,$B21&amp;G$2)</f>
        <v>0</v>
      </c>
      <c r="H21" s="68">
        <f>COUNTIF(종목별!D:D,$B21&amp;H$2)</f>
        <v>5</v>
      </c>
      <c r="I21" s="68">
        <f>COUNTIF(종목별!D:D,$B21&amp;I$2)</f>
        <v>0</v>
      </c>
      <c r="J21" s="99">
        <f>COUNTIF(종목별!D:D,$B21&amp;J$2)</f>
        <v>0</v>
      </c>
      <c r="K21" s="90">
        <f>COUNTIF(종목별!E:E,$B21&amp;K$2)</f>
        <v>0</v>
      </c>
      <c r="L21" s="68">
        <f>COUNTIF(종목별!E:E,$B21&amp;L$2)</f>
        <v>0</v>
      </c>
      <c r="M21" s="68">
        <f>COUNTIF(종목별!E:E,$B21&amp;M$2)</f>
        <v>0</v>
      </c>
      <c r="N21" s="68">
        <f>COUNTIF(종목별!E:E,$B21&amp;N$2)</f>
        <v>0</v>
      </c>
      <c r="O21" s="68">
        <f>COUNTIF(종목별!E:E,$B21&amp;O$2)</f>
        <v>1</v>
      </c>
      <c r="P21" s="68">
        <f>COUNTIF(종목별!E:E,$B21&amp;P$2)</f>
        <v>4</v>
      </c>
      <c r="Q21" s="99">
        <f>COUNTIF(종목별!E:E,$B21&amp;Q$2)</f>
        <v>0</v>
      </c>
      <c r="R21" s="80">
        <f t="shared" si="0"/>
        <v>5</v>
      </c>
    </row>
    <row r="22" spans="1:18" ht="20.25" customHeight="1" x14ac:dyDescent="0.3">
      <c r="A22" s="86">
        <v>20</v>
      </c>
      <c r="B22" s="79" t="str">
        <f>VLOOKUP(A22,소속명!A:B,2,0)</f>
        <v>신갈</v>
      </c>
      <c r="C22" s="90">
        <f>COUNTIF(종목별!C:C,$B22&amp;C$2)</f>
        <v>4</v>
      </c>
      <c r="D22" s="68">
        <f>COUNTIF(종목별!C:C,$B22&amp;D$2)</f>
        <v>2</v>
      </c>
      <c r="E22" s="68">
        <f>COUNTIF(종목별!C:C,$B22&amp;E$2)</f>
        <v>4</v>
      </c>
      <c r="F22" s="90">
        <f>COUNTIF(종목별!D:D,$B22&amp;F$2)</f>
        <v>0</v>
      </c>
      <c r="G22" s="68">
        <f>COUNTIF(종목별!D:D,$B22&amp;G$2)</f>
        <v>0</v>
      </c>
      <c r="H22" s="68">
        <f>COUNTIF(종목별!D:D,$B22&amp;H$2)</f>
        <v>5</v>
      </c>
      <c r="I22" s="68">
        <f>COUNTIF(종목별!D:D,$B22&amp;I$2)</f>
        <v>5</v>
      </c>
      <c r="J22" s="99">
        <f>COUNTIF(종목별!D:D,$B22&amp;J$2)</f>
        <v>0</v>
      </c>
      <c r="K22" s="90">
        <f>COUNTIF(종목별!E:E,$B22&amp;K$2)</f>
        <v>0</v>
      </c>
      <c r="L22" s="68">
        <f>COUNTIF(종목별!E:E,$B22&amp;L$2)</f>
        <v>2</v>
      </c>
      <c r="M22" s="68">
        <f>COUNTIF(종목별!E:E,$B22&amp;M$2)</f>
        <v>0</v>
      </c>
      <c r="N22" s="68">
        <f>COUNTIF(종목별!E:E,$B22&amp;N$2)</f>
        <v>1</v>
      </c>
      <c r="O22" s="68">
        <f>COUNTIF(종목별!E:E,$B22&amp;O$2)</f>
        <v>5</v>
      </c>
      <c r="P22" s="68">
        <f>COUNTIF(종목별!E:E,$B22&amp;P$2)</f>
        <v>2</v>
      </c>
      <c r="Q22" s="99">
        <f>COUNTIF(종목별!E:E,$B22&amp;Q$2)</f>
        <v>0</v>
      </c>
      <c r="R22" s="80">
        <f t="shared" si="0"/>
        <v>10</v>
      </c>
    </row>
    <row r="23" spans="1:18" ht="20.25" customHeight="1" x14ac:dyDescent="0.3">
      <c r="A23" s="86">
        <v>21</v>
      </c>
      <c r="B23" s="79" t="str">
        <f>VLOOKUP(A23,소속명!A:B,2,0)</f>
        <v>신동백</v>
      </c>
      <c r="C23" s="90">
        <f>COUNTIF(종목별!C:C,$B23&amp;C$2)</f>
        <v>11</v>
      </c>
      <c r="D23" s="68">
        <f>COUNTIF(종목별!C:C,$B23&amp;D$2)</f>
        <v>4</v>
      </c>
      <c r="E23" s="68">
        <f>COUNTIF(종목별!C:C,$B23&amp;E$2)</f>
        <v>8</v>
      </c>
      <c r="F23" s="90">
        <f>COUNTIF(종목별!D:D,$B23&amp;F$2)</f>
        <v>0</v>
      </c>
      <c r="G23" s="68">
        <f>COUNTIF(종목별!D:D,$B23&amp;G$2)</f>
        <v>3</v>
      </c>
      <c r="H23" s="68">
        <f>COUNTIF(종목별!D:D,$B23&amp;H$2)</f>
        <v>10</v>
      </c>
      <c r="I23" s="68">
        <f>COUNTIF(종목별!D:D,$B23&amp;I$2)</f>
        <v>9</v>
      </c>
      <c r="J23" s="99">
        <f>COUNTIF(종목별!D:D,$B23&amp;J$2)</f>
        <v>1</v>
      </c>
      <c r="K23" s="90">
        <f>COUNTIF(종목별!E:E,$B23&amp;K$2)</f>
        <v>0</v>
      </c>
      <c r="L23" s="68">
        <f>COUNTIF(종목별!E:E,$B23&amp;L$2)</f>
        <v>0</v>
      </c>
      <c r="M23" s="68">
        <f>COUNTIF(종목별!E:E,$B23&amp;M$2)</f>
        <v>0</v>
      </c>
      <c r="N23" s="68">
        <f>COUNTIF(종목별!E:E,$B23&amp;N$2)</f>
        <v>1</v>
      </c>
      <c r="O23" s="68">
        <f>COUNTIF(종목별!E:E,$B23&amp;O$2)</f>
        <v>13</v>
      </c>
      <c r="P23" s="68">
        <f>COUNTIF(종목별!E:E,$B23&amp;P$2)</f>
        <v>9</v>
      </c>
      <c r="Q23" s="99">
        <f>COUNTIF(종목별!E:E,$B23&amp;Q$2)</f>
        <v>0</v>
      </c>
      <c r="R23" s="80">
        <f t="shared" si="0"/>
        <v>23</v>
      </c>
    </row>
    <row r="24" spans="1:18" ht="20.25" customHeight="1" x14ac:dyDescent="0.3">
      <c r="A24" s="86">
        <v>22</v>
      </c>
      <c r="B24" s="79" t="str">
        <f>VLOOKUP(A24,소속명!A:B,2,0)</f>
        <v>열린</v>
      </c>
      <c r="C24" s="90">
        <f>COUNTIF(종목별!C:C,$B24&amp;C$2)</f>
        <v>0</v>
      </c>
      <c r="D24" s="68">
        <f>COUNTIF(종목별!C:C,$B24&amp;D$2)</f>
        <v>1</v>
      </c>
      <c r="E24" s="68">
        <f>COUNTIF(종목별!C:C,$B24&amp;E$2)</f>
        <v>0</v>
      </c>
      <c r="F24" s="90">
        <f>COUNTIF(종목별!D:D,$B24&amp;F$2)</f>
        <v>0</v>
      </c>
      <c r="G24" s="68">
        <f>COUNTIF(종목별!D:D,$B24&amp;G$2)</f>
        <v>1</v>
      </c>
      <c r="H24" s="68">
        <f>COUNTIF(종목별!D:D,$B24&amp;H$2)</f>
        <v>0</v>
      </c>
      <c r="I24" s="68">
        <f>COUNTIF(종목별!D:D,$B24&amp;I$2)</f>
        <v>0</v>
      </c>
      <c r="J24" s="99">
        <f>COUNTIF(종목별!D:D,$B24&amp;J$2)</f>
        <v>0</v>
      </c>
      <c r="K24" s="90">
        <f>COUNTIF(종목별!E:E,$B24&amp;K$2)</f>
        <v>0</v>
      </c>
      <c r="L24" s="68">
        <f>COUNTIF(종목별!E:E,$B24&amp;L$2)</f>
        <v>0</v>
      </c>
      <c r="M24" s="68">
        <f>COUNTIF(종목별!E:E,$B24&amp;M$2)</f>
        <v>0</v>
      </c>
      <c r="N24" s="68">
        <f>COUNTIF(종목별!E:E,$B24&amp;N$2)</f>
        <v>0</v>
      </c>
      <c r="O24" s="68">
        <f>COUNTIF(종목별!E:E,$B24&amp;O$2)</f>
        <v>0</v>
      </c>
      <c r="P24" s="68">
        <f>COUNTIF(종목별!E:E,$B24&amp;P$2)</f>
        <v>1</v>
      </c>
      <c r="Q24" s="99">
        <f>COUNTIF(종목별!E:E,$B24&amp;Q$2)</f>
        <v>0</v>
      </c>
      <c r="R24" s="80">
        <f t="shared" si="0"/>
        <v>1</v>
      </c>
    </row>
    <row r="25" spans="1:18" ht="20.25" customHeight="1" x14ac:dyDescent="0.3">
      <c r="A25" s="86">
        <v>23</v>
      </c>
      <c r="B25" s="79" t="str">
        <f>VLOOKUP(A25,소속명!A:B,2,0)</f>
        <v>용인</v>
      </c>
      <c r="C25" s="90">
        <f>COUNTIF(종목별!C:C,$B25&amp;C$2)</f>
        <v>3</v>
      </c>
      <c r="D25" s="68">
        <f>COUNTIF(종목별!C:C,$B25&amp;D$2)</f>
        <v>5</v>
      </c>
      <c r="E25" s="68">
        <f>COUNTIF(종목별!C:C,$B25&amp;E$2)</f>
        <v>8</v>
      </c>
      <c r="F25" s="90">
        <f>COUNTIF(종목별!D:D,$B25&amp;F$2)</f>
        <v>0</v>
      </c>
      <c r="G25" s="68">
        <f>COUNTIF(종목별!D:D,$B25&amp;G$2)</f>
        <v>6</v>
      </c>
      <c r="H25" s="68">
        <f>COUNTIF(종목별!D:D,$B25&amp;H$2)</f>
        <v>10</v>
      </c>
      <c r="I25" s="68">
        <f>COUNTIF(종목별!D:D,$B25&amp;I$2)</f>
        <v>0</v>
      </c>
      <c r="J25" s="99">
        <f>COUNTIF(종목별!D:D,$B25&amp;J$2)</f>
        <v>0</v>
      </c>
      <c r="K25" s="90">
        <f>COUNTIF(종목별!E:E,$B25&amp;K$2)</f>
        <v>0</v>
      </c>
      <c r="L25" s="68">
        <f>COUNTIF(종목별!E:E,$B25&amp;L$2)</f>
        <v>0</v>
      </c>
      <c r="M25" s="68">
        <f>COUNTIF(종목별!E:E,$B25&amp;M$2)</f>
        <v>0</v>
      </c>
      <c r="N25" s="68">
        <f>COUNTIF(종목별!E:E,$B25&amp;N$2)</f>
        <v>2</v>
      </c>
      <c r="O25" s="68">
        <f>COUNTIF(종목별!E:E,$B25&amp;O$2)</f>
        <v>6</v>
      </c>
      <c r="P25" s="68">
        <f>COUNTIF(종목별!E:E,$B25&amp;P$2)</f>
        <v>8</v>
      </c>
      <c r="Q25" s="99">
        <f>COUNTIF(종목별!E:E,$B25&amp;Q$2)</f>
        <v>0</v>
      </c>
      <c r="R25" s="80">
        <f t="shared" si="0"/>
        <v>16</v>
      </c>
    </row>
    <row r="26" spans="1:18" ht="20.25" customHeight="1" x14ac:dyDescent="0.3">
      <c r="A26" s="86">
        <v>24</v>
      </c>
      <c r="B26" s="79" t="str">
        <f>VLOOKUP(A26,소속명!A:B,2,0)</f>
        <v>운학</v>
      </c>
      <c r="C26" s="90">
        <f>COUNTIF(종목별!C:C,$B26&amp;C$2)</f>
        <v>1</v>
      </c>
      <c r="D26" s="68">
        <f>COUNTIF(종목별!C:C,$B26&amp;D$2)</f>
        <v>0</v>
      </c>
      <c r="E26" s="68">
        <f>COUNTIF(종목별!C:C,$B26&amp;E$2)</f>
        <v>0</v>
      </c>
      <c r="F26" s="90">
        <f>COUNTIF(종목별!D:D,$B26&amp;F$2)</f>
        <v>0</v>
      </c>
      <c r="G26" s="68">
        <f>COUNTIF(종목별!D:D,$B26&amp;G$2)</f>
        <v>0</v>
      </c>
      <c r="H26" s="68">
        <f>COUNTIF(종목별!D:D,$B26&amp;H$2)</f>
        <v>1</v>
      </c>
      <c r="I26" s="68">
        <f>COUNTIF(종목별!D:D,$B26&amp;I$2)</f>
        <v>0</v>
      </c>
      <c r="J26" s="99">
        <f>COUNTIF(종목별!D:D,$B26&amp;J$2)</f>
        <v>0</v>
      </c>
      <c r="K26" s="90">
        <f>COUNTIF(종목별!E:E,$B26&amp;K$2)</f>
        <v>0</v>
      </c>
      <c r="L26" s="68">
        <f>COUNTIF(종목별!E:E,$B26&amp;L$2)</f>
        <v>0</v>
      </c>
      <c r="M26" s="68">
        <f>COUNTIF(종목별!E:E,$B26&amp;M$2)</f>
        <v>0</v>
      </c>
      <c r="N26" s="68">
        <f>COUNTIF(종목별!E:E,$B26&amp;N$2)</f>
        <v>0</v>
      </c>
      <c r="O26" s="68">
        <f>COUNTIF(종목별!E:E,$B26&amp;O$2)</f>
        <v>0</v>
      </c>
      <c r="P26" s="68">
        <f>COUNTIF(종목별!E:E,$B26&amp;P$2)</f>
        <v>1</v>
      </c>
      <c r="Q26" s="99">
        <f>COUNTIF(종목별!E:E,$B26&amp;Q$2)</f>
        <v>0</v>
      </c>
      <c r="R26" s="80">
        <f t="shared" si="0"/>
        <v>1</v>
      </c>
    </row>
    <row r="27" spans="1:18" ht="20.25" customHeight="1" x14ac:dyDescent="0.3">
      <c r="A27" s="86">
        <v>25</v>
      </c>
      <c r="B27" s="79" t="str">
        <f>VLOOKUP(A27,소속명!A:B,2,0)</f>
        <v>원삼</v>
      </c>
      <c r="C27" s="90">
        <f>COUNTIF(종목별!C:C,$B27&amp;C$2)</f>
        <v>2</v>
      </c>
      <c r="D27" s="68">
        <f>COUNTIF(종목별!C:C,$B27&amp;D$2)</f>
        <v>0</v>
      </c>
      <c r="E27" s="68">
        <f>COUNTIF(종목별!C:C,$B27&amp;E$2)</f>
        <v>0</v>
      </c>
      <c r="F27" s="90">
        <f>COUNTIF(종목별!D:D,$B27&amp;F$2)</f>
        <v>0</v>
      </c>
      <c r="G27" s="68">
        <f>COUNTIF(종목별!D:D,$B27&amp;G$2)</f>
        <v>0</v>
      </c>
      <c r="H27" s="68">
        <f>COUNTIF(종목별!D:D,$B27&amp;H$2)</f>
        <v>2</v>
      </c>
      <c r="I27" s="68">
        <f>COUNTIF(종목별!D:D,$B27&amp;I$2)</f>
        <v>0</v>
      </c>
      <c r="J27" s="99">
        <f>COUNTIF(종목별!D:D,$B27&amp;J$2)</f>
        <v>0</v>
      </c>
      <c r="K27" s="90">
        <f>COUNTIF(종목별!E:E,$B27&amp;K$2)</f>
        <v>0</v>
      </c>
      <c r="L27" s="68">
        <f>COUNTIF(종목별!E:E,$B27&amp;L$2)</f>
        <v>0</v>
      </c>
      <c r="M27" s="68">
        <f>COUNTIF(종목별!E:E,$B27&amp;M$2)</f>
        <v>0</v>
      </c>
      <c r="N27" s="68">
        <f>COUNTIF(종목별!E:E,$B27&amp;N$2)</f>
        <v>0</v>
      </c>
      <c r="O27" s="68">
        <f>COUNTIF(종목별!E:E,$B27&amp;O$2)</f>
        <v>0</v>
      </c>
      <c r="P27" s="68">
        <f>COUNTIF(종목별!E:E,$B27&amp;P$2)</f>
        <v>0</v>
      </c>
      <c r="Q27" s="99">
        <f>COUNTIF(종목별!E:E,$B27&amp;Q$2)</f>
        <v>2</v>
      </c>
      <c r="R27" s="80">
        <f t="shared" si="0"/>
        <v>2</v>
      </c>
    </row>
    <row r="28" spans="1:18" ht="20.25" customHeight="1" x14ac:dyDescent="0.3">
      <c r="A28" s="86">
        <v>26</v>
      </c>
      <c r="B28" s="79" t="str">
        <f>VLOOKUP(A28,소속명!A:B,2,0)</f>
        <v>제일</v>
      </c>
      <c r="C28" s="90">
        <f>COUNTIF(종목별!C:C,$B28&amp;C$2)</f>
        <v>1</v>
      </c>
      <c r="D28" s="68">
        <f>COUNTIF(종목별!C:C,$B28&amp;D$2)</f>
        <v>2</v>
      </c>
      <c r="E28" s="68">
        <f>COUNTIF(종목별!C:C,$B28&amp;E$2)</f>
        <v>0</v>
      </c>
      <c r="F28" s="90">
        <f>COUNTIF(종목별!D:D,$B28&amp;F$2)</f>
        <v>0</v>
      </c>
      <c r="G28" s="68">
        <f>COUNTIF(종목별!D:D,$B28&amp;G$2)</f>
        <v>0</v>
      </c>
      <c r="H28" s="68">
        <f>COUNTIF(종목별!D:D,$B28&amp;H$2)</f>
        <v>3</v>
      </c>
      <c r="I28" s="68">
        <f>COUNTIF(종목별!D:D,$B28&amp;I$2)</f>
        <v>0</v>
      </c>
      <c r="J28" s="99">
        <f>COUNTIF(종목별!D:D,$B28&amp;J$2)</f>
        <v>0</v>
      </c>
      <c r="K28" s="90">
        <f>COUNTIF(종목별!E:E,$B28&amp;K$2)</f>
        <v>0</v>
      </c>
      <c r="L28" s="68">
        <f>COUNTIF(종목별!E:E,$B28&amp;L$2)</f>
        <v>0</v>
      </c>
      <c r="M28" s="68">
        <f>COUNTIF(종목별!E:E,$B28&amp;M$2)</f>
        <v>0</v>
      </c>
      <c r="N28" s="68">
        <f>COUNTIF(종목별!E:E,$B28&amp;N$2)</f>
        <v>0</v>
      </c>
      <c r="O28" s="68">
        <f>COUNTIF(종목별!E:E,$B28&amp;O$2)</f>
        <v>0</v>
      </c>
      <c r="P28" s="68">
        <f>COUNTIF(종목별!E:E,$B28&amp;P$2)</f>
        <v>3</v>
      </c>
      <c r="Q28" s="99">
        <f>COUNTIF(종목별!E:E,$B28&amp;Q$2)</f>
        <v>0</v>
      </c>
      <c r="R28" s="80">
        <f t="shared" si="0"/>
        <v>3</v>
      </c>
    </row>
    <row r="29" spans="1:18" ht="20.25" customHeight="1" x14ac:dyDescent="0.3">
      <c r="A29" s="86">
        <v>27</v>
      </c>
      <c r="B29" s="79" t="str">
        <f>VLOOKUP(A29,소속명!A:B,2,0)</f>
        <v>죽전</v>
      </c>
      <c r="C29" s="90">
        <f>COUNTIF(종목별!C:C,$B29&amp;C$2)</f>
        <v>19</v>
      </c>
      <c r="D29" s="68">
        <f>COUNTIF(종목별!C:C,$B29&amp;D$2)</f>
        <v>8</v>
      </c>
      <c r="E29" s="68">
        <f>COUNTIF(종목별!C:C,$B29&amp;E$2)</f>
        <v>9</v>
      </c>
      <c r="F29" s="90">
        <f>COUNTIF(종목별!D:D,$B29&amp;F$2)</f>
        <v>0</v>
      </c>
      <c r="G29" s="68">
        <f>COUNTIF(종목별!D:D,$B29&amp;G$2)</f>
        <v>11</v>
      </c>
      <c r="H29" s="68">
        <f>COUNTIF(종목별!D:D,$B29&amp;H$2)</f>
        <v>13</v>
      </c>
      <c r="I29" s="68">
        <f>COUNTIF(종목별!D:D,$B29&amp;I$2)</f>
        <v>10</v>
      </c>
      <c r="J29" s="99">
        <f>COUNTIF(종목별!D:D,$B29&amp;J$2)</f>
        <v>2</v>
      </c>
      <c r="K29" s="90">
        <f>COUNTIF(종목별!E:E,$B29&amp;K$2)</f>
        <v>0</v>
      </c>
      <c r="L29" s="68">
        <f>COUNTIF(종목별!E:E,$B29&amp;L$2)</f>
        <v>0</v>
      </c>
      <c r="M29" s="68">
        <f>COUNTIF(종목별!E:E,$B29&amp;M$2)</f>
        <v>4</v>
      </c>
      <c r="N29" s="68">
        <f>COUNTIF(종목별!E:E,$B29&amp;N$2)</f>
        <v>4</v>
      </c>
      <c r="O29" s="68">
        <f>COUNTIF(종목별!E:E,$B29&amp;O$2)</f>
        <v>11</v>
      </c>
      <c r="P29" s="68">
        <f>COUNTIF(종목별!E:E,$B29&amp;P$2)</f>
        <v>14</v>
      </c>
      <c r="Q29" s="99">
        <f>COUNTIF(종목별!E:E,$B29&amp;Q$2)</f>
        <v>3</v>
      </c>
      <c r="R29" s="80">
        <f t="shared" si="0"/>
        <v>36</v>
      </c>
    </row>
    <row r="30" spans="1:18" ht="20.25" customHeight="1" x14ac:dyDescent="0.3">
      <c r="A30" s="86">
        <v>28</v>
      </c>
      <c r="B30" s="79" t="str">
        <f>VLOOKUP(A30,소속명!A:B,2,0)</f>
        <v>중앙</v>
      </c>
      <c r="C30" s="90">
        <f>COUNTIF(종목별!C:C,$B30&amp;C$2)</f>
        <v>4</v>
      </c>
      <c r="D30" s="68">
        <f>COUNTIF(종목별!C:C,$B30&amp;D$2)</f>
        <v>4</v>
      </c>
      <c r="E30" s="68">
        <f>COUNTIF(종목별!C:C,$B30&amp;E$2)</f>
        <v>4</v>
      </c>
      <c r="F30" s="90">
        <f>COUNTIF(종목별!D:D,$B30&amp;F$2)</f>
        <v>0</v>
      </c>
      <c r="G30" s="68">
        <f>COUNTIF(종목별!D:D,$B30&amp;G$2)</f>
        <v>7</v>
      </c>
      <c r="H30" s="68">
        <f>COUNTIF(종목별!D:D,$B30&amp;H$2)</f>
        <v>4</v>
      </c>
      <c r="I30" s="68">
        <f>COUNTIF(종목별!D:D,$B30&amp;I$2)</f>
        <v>1</v>
      </c>
      <c r="J30" s="99">
        <f>COUNTIF(종목별!D:D,$B30&amp;J$2)</f>
        <v>0</v>
      </c>
      <c r="K30" s="90">
        <f>COUNTIF(종목별!E:E,$B30&amp;K$2)</f>
        <v>0</v>
      </c>
      <c r="L30" s="68">
        <f>COUNTIF(종목별!E:E,$B30&amp;L$2)</f>
        <v>0</v>
      </c>
      <c r="M30" s="68">
        <f>COUNTIF(종목별!E:E,$B30&amp;M$2)</f>
        <v>0</v>
      </c>
      <c r="N30" s="68">
        <f>COUNTIF(종목별!E:E,$B30&amp;N$2)</f>
        <v>2</v>
      </c>
      <c r="O30" s="68">
        <f>COUNTIF(종목별!E:E,$B30&amp;O$2)</f>
        <v>7</v>
      </c>
      <c r="P30" s="68">
        <f>COUNTIF(종목별!E:E,$B30&amp;P$2)</f>
        <v>3</v>
      </c>
      <c r="Q30" s="99">
        <f>COUNTIF(종목별!E:E,$B30&amp;Q$2)</f>
        <v>0</v>
      </c>
      <c r="R30" s="80">
        <f t="shared" si="0"/>
        <v>12</v>
      </c>
    </row>
    <row r="31" spans="1:18" ht="20.25" customHeight="1" x14ac:dyDescent="0.3">
      <c r="A31" s="86">
        <v>29</v>
      </c>
      <c r="B31" s="79" t="str">
        <f>VLOOKUP(A31,소속명!A:B,2,0)</f>
        <v>지인</v>
      </c>
      <c r="C31" s="90">
        <f>COUNTIF(종목별!C:C,$B31&amp;C$2)</f>
        <v>1</v>
      </c>
      <c r="D31" s="68">
        <f>COUNTIF(종목별!C:C,$B31&amp;D$2)</f>
        <v>4</v>
      </c>
      <c r="E31" s="68">
        <f>COUNTIF(종목별!C:C,$B31&amp;E$2)</f>
        <v>3</v>
      </c>
      <c r="F31" s="90">
        <f>COUNTIF(종목별!D:D,$B31&amp;F$2)</f>
        <v>0</v>
      </c>
      <c r="G31" s="68">
        <f>COUNTIF(종목별!D:D,$B31&amp;G$2)</f>
        <v>1</v>
      </c>
      <c r="H31" s="68">
        <f>COUNTIF(종목별!D:D,$B31&amp;H$2)</f>
        <v>6</v>
      </c>
      <c r="I31" s="68">
        <f>COUNTIF(종목별!D:D,$B31&amp;I$2)</f>
        <v>1</v>
      </c>
      <c r="J31" s="99">
        <f>COUNTIF(종목별!D:D,$B31&amp;J$2)</f>
        <v>0</v>
      </c>
      <c r="K31" s="90">
        <f>COUNTIF(종목별!E:E,$B31&amp;K$2)</f>
        <v>0</v>
      </c>
      <c r="L31" s="68">
        <f>COUNTIF(종목별!E:E,$B31&amp;L$2)</f>
        <v>0</v>
      </c>
      <c r="M31" s="68">
        <f>COUNTIF(종목별!E:E,$B31&amp;M$2)</f>
        <v>0</v>
      </c>
      <c r="N31" s="68">
        <f>COUNTIF(종목별!E:E,$B31&amp;N$2)</f>
        <v>1</v>
      </c>
      <c r="O31" s="68">
        <f>COUNTIF(종목별!E:E,$B31&amp;O$2)</f>
        <v>4</v>
      </c>
      <c r="P31" s="68">
        <f>COUNTIF(종목별!E:E,$B31&amp;P$2)</f>
        <v>3</v>
      </c>
      <c r="Q31" s="99">
        <f>COUNTIF(종목별!E:E,$B31&amp;Q$2)</f>
        <v>0</v>
      </c>
      <c r="R31" s="80">
        <f t="shared" si="0"/>
        <v>8</v>
      </c>
    </row>
    <row r="32" spans="1:18" ht="20.25" customHeight="1" x14ac:dyDescent="0.3">
      <c r="A32" s="86">
        <v>30</v>
      </c>
      <c r="B32" s="79" t="str">
        <f>VLOOKUP(A32,소속명!A:B,2,0)</f>
        <v>처인</v>
      </c>
      <c r="C32" s="90">
        <f>COUNTIF(종목별!C:C,$B32&amp;C$2)</f>
        <v>3</v>
      </c>
      <c r="D32" s="68">
        <f>COUNTIF(종목별!C:C,$B32&amp;D$2)</f>
        <v>0</v>
      </c>
      <c r="E32" s="68">
        <f>COUNTIF(종목별!C:C,$B32&amp;E$2)</f>
        <v>0</v>
      </c>
      <c r="F32" s="90">
        <f>COUNTIF(종목별!D:D,$B32&amp;F$2)</f>
        <v>0</v>
      </c>
      <c r="G32" s="68">
        <f>COUNTIF(종목별!D:D,$B32&amp;G$2)</f>
        <v>2</v>
      </c>
      <c r="H32" s="68">
        <f>COUNTIF(종목별!D:D,$B32&amp;H$2)</f>
        <v>1</v>
      </c>
      <c r="I32" s="68">
        <f>COUNTIF(종목별!D:D,$B32&amp;I$2)</f>
        <v>0</v>
      </c>
      <c r="J32" s="99">
        <f>COUNTIF(종목별!D:D,$B32&amp;J$2)</f>
        <v>0</v>
      </c>
      <c r="K32" s="90">
        <f>COUNTIF(종목별!E:E,$B32&amp;K$2)</f>
        <v>0</v>
      </c>
      <c r="L32" s="68">
        <f>COUNTIF(종목별!E:E,$B32&amp;L$2)</f>
        <v>0</v>
      </c>
      <c r="M32" s="68">
        <f>COUNTIF(종목별!E:E,$B32&amp;M$2)</f>
        <v>1</v>
      </c>
      <c r="N32" s="68">
        <f>COUNTIF(종목별!E:E,$B32&amp;N$2)</f>
        <v>0</v>
      </c>
      <c r="O32" s="68">
        <f>COUNTIF(종목별!E:E,$B32&amp;O$2)</f>
        <v>0</v>
      </c>
      <c r="P32" s="68">
        <f>COUNTIF(종목별!E:E,$B32&amp;P$2)</f>
        <v>0</v>
      </c>
      <c r="Q32" s="99">
        <f>COUNTIF(종목별!E:E,$B32&amp;Q$2)</f>
        <v>2</v>
      </c>
      <c r="R32" s="80">
        <f t="shared" si="0"/>
        <v>3</v>
      </c>
    </row>
    <row r="33" spans="1:18" ht="20.25" customHeight="1" x14ac:dyDescent="0.3">
      <c r="A33" s="86">
        <v>31</v>
      </c>
      <c r="B33" s="79" t="str">
        <f>VLOOKUP(A33,소속명!A:B,2,0)</f>
        <v>청덕</v>
      </c>
      <c r="C33" s="90">
        <f>COUNTIF(종목별!C:C,$B33&amp;C$2)</f>
        <v>1</v>
      </c>
      <c r="D33" s="68">
        <f>COUNTIF(종목별!C:C,$B33&amp;D$2)</f>
        <v>0</v>
      </c>
      <c r="E33" s="68">
        <f>COUNTIF(종목별!C:C,$B33&amp;E$2)</f>
        <v>1</v>
      </c>
      <c r="F33" s="90">
        <f>COUNTIF(종목별!D:D,$B33&amp;F$2)</f>
        <v>0</v>
      </c>
      <c r="G33" s="68">
        <f>COUNTIF(종목별!D:D,$B33&amp;G$2)</f>
        <v>1</v>
      </c>
      <c r="H33" s="68">
        <f>COUNTIF(종목별!D:D,$B33&amp;H$2)</f>
        <v>1</v>
      </c>
      <c r="I33" s="68">
        <f>COUNTIF(종목별!D:D,$B33&amp;I$2)</f>
        <v>0</v>
      </c>
      <c r="J33" s="99">
        <f>COUNTIF(종목별!D:D,$B33&amp;J$2)</f>
        <v>0</v>
      </c>
      <c r="K33" s="90">
        <f>COUNTIF(종목별!E:E,$B33&amp;K$2)</f>
        <v>0</v>
      </c>
      <c r="L33" s="68">
        <f>COUNTIF(종목별!E:E,$B33&amp;L$2)</f>
        <v>1</v>
      </c>
      <c r="M33" s="68">
        <f>COUNTIF(종목별!E:E,$B33&amp;M$2)</f>
        <v>0</v>
      </c>
      <c r="N33" s="68">
        <f>COUNTIF(종목별!E:E,$B33&amp;N$2)</f>
        <v>0</v>
      </c>
      <c r="O33" s="68">
        <f>COUNTIF(종목별!E:E,$B33&amp;O$2)</f>
        <v>0</v>
      </c>
      <c r="P33" s="68">
        <f>COUNTIF(종목별!E:E,$B33&amp;P$2)</f>
        <v>1</v>
      </c>
      <c r="Q33" s="99">
        <f>COUNTIF(종목별!E:E,$B33&amp;Q$2)</f>
        <v>0</v>
      </c>
      <c r="R33" s="80">
        <f t="shared" si="0"/>
        <v>2</v>
      </c>
    </row>
    <row r="34" spans="1:18" ht="20.25" customHeight="1" x14ac:dyDescent="0.3">
      <c r="A34" s="86">
        <v>32</v>
      </c>
      <c r="B34" s="79" t="str">
        <f>VLOOKUP(A34,소속명!A:B,2,0)</f>
        <v>토월</v>
      </c>
      <c r="C34" s="90">
        <f>COUNTIF(종목별!C:C,$B34&amp;C$2)</f>
        <v>10</v>
      </c>
      <c r="D34" s="68">
        <f>COUNTIF(종목별!C:C,$B34&amp;D$2)</f>
        <v>11</v>
      </c>
      <c r="E34" s="68">
        <f>COUNTIF(종목별!C:C,$B34&amp;E$2)</f>
        <v>4</v>
      </c>
      <c r="F34" s="90">
        <f>COUNTIF(종목별!D:D,$B34&amp;F$2)</f>
        <v>0</v>
      </c>
      <c r="G34" s="68">
        <f>COUNTIF(종목별!D:D,$B34&amp;G$2)</f>
        <v>6</v>
      </c>
      <c r="H34" s="68">
        <f>COUNTIF(종목별!D:D,$B34&amp;H$2)</f>
        <v>11</v>
      </c>
      <c r="I34" s="68">
        <f>COUNTIF(종목별!D:D,$B34&amp;I$2)</f>
        <v>8</v>
      </c>
      <c r="J34" s="99">
        <f>COUNTIF(종목별!D:D,$B34&amp;J$2)</f>
        <v>0</v>
      </c>
      <c r="K34" s="90">
        <f>COUNTIF(종목별!E:E,$B34&amp;K$2)</f>
        <v>0</v>
      </c>
      <c r="L34" s="68">
        <f>COUNTIF(종목별!E:E,$B34&amp;L$2)</f>
        <v>1</v>
      </c>
      <c r="M34" s="68">
        <f>COUNTIF(종목별!E:E,$B34&amp;M$2)</f>
        <v>0</v>
      </c>
      <c r="N34" s="68">
        <f>COUNTIF(종목별!E:E,$B34&amp;N$2)</f>
        <v>3</v>
      </c>
      <c r="O34" s="68">
        <f>COUNTIF(종목별!E:E,$B34&amp;O$2)</f>
        <v>9</v>
      </c>
      <c r="P34" s="68">
        <f>COUNTIF(종목별!E:E,$B34&amp;P$2)</f>
        <v>5</v>
      </c>
      <c r="Q34" s="99">
        <f>COUNTIF(종목별!E:E,$B34&amp;Q$2)</f>
        <v>7</v>
      </c>
      <c r="R34" s="80">
        <f t="shared" si="0"/>
        <v>25</v>
      </c>
    </row>
    <row r="35" spans="1:18" ht="20.25" customHeight="1" x14ac:dyDescent="0.3">
      <c r="A35" s="86">
        <v>33</v>
      </c>
      <c r="B35" s="79" t="str">
        <f>VLOOKUP(A35,소속명!A:B,2,0)</f>
        <v>포곡</v>
      </c>
      <c r="C35" s="90">
        <f>COUNTIF(종목별!C:C,$B35&amp;C$2)</f>
        <v>4</v>
      </c>
      <c r="D35" s="68">
        <f>COUNTIF(종목별!C:C,$B35&amp;D$2)</f>
        <v>2</v>
      </c>
      <c r="E35" s="68">
        <f>COUNTIF(종목별!C:C,$B35&amp;E$2)</f>
        <v>0</v>
      </c>
      <c r="F35" s="90">
        <f>COUNTIF(종목별!D:D,$B35&amp;F$2)</f>
        <v>0</v>
      </c>
      <c r="G35" s="68">
        <f>COUNTIF(종목별!D:D,$B35&amp;G$2)</f>
        <v>2</v>
      </c>
      <c r="H35" s="68">
        <f>COUNTIF(종목별!D:D,$B35&amp;H$2)</f>
        <v>4</v>
      </c>
      <c r="I35" s="68">
        <f>COUNTIF(종목별!D:D,$B35&amp;I$2)</f>
        <v>0</v>
      </c>
      <c r="J35" s="99">
        <f>COUNTIF(종목별!D:D,$B35&amp;J$2)</f>
        <v>0</v>
      </c>
      <c r="K35" s="90">
        <f>COUNTIF(종목별!E:E,$B35&amp;K$2)</f>
        <v>0</v>
      </c>
      <c r="L35" s="68">
        <f>COUNTIF(종목별!E:E,$B35&amp;L$2)</f>
        <v>0</v>
      </c>
      <c r="M35" s="68">
        <f>COUNTIF(종목별!E:E,$B35&amp;M$2)</f>
        <v>0</v>
      </c>
      <c r="N35" s="68">
        <f>COUNTIF(종목별!E:E,$B35&amp;N$2)</f>
        <v>2</v>
      </c>
      <c r="O35" s="68">
        <f>COUNTIF(종목별!E:E,$B35&amp;O$2)</f>
        <v>1</v>
      </c>
      <c r="P35" s="68">
        <f>COUNTIF(종목별!E:E,$B35&amp;P$2)</f>
        <v>3</v>
      </c>
      <c r="Q35" s="99">
        <f>COUNTIF(종목별!E:E,$B35&amp;Q$2)</f>
        <v>0</v>
      </c>
      <c r="R35" s="80">
        <f t="shared" si="0"/>
        <v>6</v>
      </c>
    </row>
    <row r="36" spans="1:18" ht="20.25" customHeight="1" x14ac:dyDescent="0.3">
      <c r="A36" s="86">
        <v>34</v>
      </c>
      <c r="B36" s="79" t="str">
        <f>VLOOKUP(A36,소속명!A:B,2,0)</f>
        <v>풍덕</v>
      </c>
      <c r="C36" s="90">
        <f>COUNTIF(종목별!C:C,$B36&amp;C$2)</f>
        <v>0</v>
      </c>
      <c r="D36" s="68">
        <f>COUNTIF(종목별!C:C,$B36&amp;D$2)</f>
        <v>0</v>
      </c>
      <c r="E36" s="68">
        <f>COUNTIF(종목별!C:C,$B36&amp;E$2)</f>
        <v>0</v>
      </c>
      <c r="F36" s="90">
        <f>COUNTIF(종목별!D:D,$B36&amp;F$2)</f>
        <v>0</v>
      </c>
      <c r="G36" s="68">
        <f>COUNTIF(종목별!D:D,$B36&amp;G$2)</f>
        <v>0</v>
      </c>
      <c r="H36" s="68">
        <f>COUNTIF(종목별!D:D,$B36&amp;H$2)</f>
        <v>0</v>
      </c>
      <c r="I36" s="68">
        <f>COUNTIF(종목별!D:D,$B36&amp;I$2)</f>
        <v>0</v>
      </c>
      <c r="J36" s="99">
        <f>COUNTIF(종목별!D:D,$B36&amp;J$2)</f>
        <v>0</v>
      </c>
      <c r="K36" s="90">
        <f>COUNTIF(종목별!E:E,$B36&amp;K$2)</f>
        <v>0</v>
      </c>
      <c r="L36" s="68">
        <f>COUNTIF(종목별!E:E,$B36&amp;L$2)</f>
        <v>0</v>
      </c>
      <c r="M36" s="68">
        <f>COUNTIF(종목별!E:E,$B36&amp;M$2)</f>
        <v>0</v>
      </c>
      <c r="N36" s="68">
        <f>COUNTIF(종목별!E:E,$B36&amp;N$2)</f>
        <v>0</v>
      </c>
      <c r="O36" s="68">
        <f>COUNTIF(종목별!E:E,$B36&amp;O$2)</f>
        <v>0</v>
      </c>
      <c r="P36" s="68">
        <f>COUNTIF(종목별!E:E,$B36&amp;P$2)</f>
        <v>0</v>
      </c>
      <c r="Q36" s="99">
        <f>COUNTIF(종목별!E:E,$B36&amp;Q$2)</f>
        <v>0</v>
      </c>
      <c r="R36" s="80">
        <f t="shared" si="0"/>
        <v>0</v>
      </c>
    </row>
    <row r="37" spans="1:18" ht="20.25" customHeight="1" x14ac:dyDescent="0.3">
      <c r="A37" s="86">
        <v>35</v>
      </c>
      <c r="B37" s="79" t="str">
        <f>VLOOKUP(A37,소속명!A:B,2,0)</f>
        <v>한마음</v>
      </c>
      <c r="C37" s="90">
        <f>COUNTIF(종목별!C:C,$B37&amp;C$2)</f>
        <v>2</v>
      </c>
      <c r="D37" s="68">
        <f>COUNTIF(종목별!C:C,$B37&amp;D$2)</f>
        <v>1</v>
      </c>
      <c r="E37" s="68">
        <f>COUNTIF(종목별!C:C,$B37&amp;E$2)</f>
        <v>0</v>
      </c>
      <c r="F37" s="90">
        <f>COUNTIF(종목별!D:D,$B37&amp;F$2)</f>
        <v>0</v>
      </c>
      <c r="G37" s="68">
        <f>COUNTIF(종목별!D:D,$B37&amp;G$2)</f>
        <v>0</v>
      </c>
      <c r="H37" s="68">
        <f>COUNTIF(종목별!D:D,$B37&amp;H$2)</f>
        <v>2</v>
      </c>
      <c r="I37" s="68">
        <f>COUNTIF(종목별!D:D,$B37&amp;I$2)</f>
        <v>1</v>
      </c>
      <c r="J37" s="99">
        <f>COUNTIF(종목별!D:D,$B37&amp;J$2)</f>
        <v>0</v>
      </c>
      <c r="K37" s="90">
        <f>COUNTIF(종목별!E:E,$B37&amp;K$2)</f>
        <v>0</v>
      </c>
      <c r="L37" s="68">
        <f>COUNTIF(종목별!E:E,$B37&amp;L$2)</f>
        <v>0</v>
      </c>
      <c r="M37" s="68">
        <f>COUNTIF(종목별!E:E,$B37&amp;M$2)</f>
        <v>0</v>
      </c>
      <c r="N37" s="68">
        <f>COUNTIF(종목별!E:E,$B37&amp;N$2)</f>
        <v>0</v>
      </c>
      <c r="O37" s="68">
        <f>COUNTIF(종목별!E:E,$B37&amp;O$2)</f>
        <v>1</v>
      </c>
      <c r="P37" s="68">
        <f>COUNTIF(종목별!E:E,$B37&amp;P$2)</f>
        <v>0</v>
      </c>
      <c r="Q37" s="99">
        <f>COUNTIF(종목별!E:E,$B37&amp;Q$2)</f>
        <v>2</v>
      </c>
      <c r="R37" s="80">
        <f t="shared" si="0"/>
        <v>3</v>
      </c>
    </row>
    <row r="38" spans="1:18" ht="20.25" customHeight="1" x14ac:dyDescent="0.3">
      <c r="A38" s="86">
        <v>36</v>
      </c>
      <c r="B38" s="79" t="str">
        <f>VLOOKUP(A38,소속명!A:B,2,0)</f>
        <v>한빛</v>
      </c>
      <c r="C38" s="90">
        <f>COUNTIF(종목별!C:C,$B38&amp;C$2)</f>
        <v>5</v>
      </c>
      <c r="D38" s="68">
        <f>COUNTIF(종목별!C:C,$B38&amp;D$2)</f>
        <v>3</v>
      </c>
      <c r="E38" s="68">
        <f>COUNTIF(종목별!C:C,$B38&amp;E$2)</f>
        <v>0</v>
      </c>
      <c r="F38" s="90">
        <f>COUNTIF(종목별!D:D,$B38&amp;F$2)</f>
        <v>0</v>
      </c>
      <c r="G38" s="68">
        <f>COUNTIF(종목별!D:D,$B38&amp;G$2)</f>
        <v>2</v>
      </c>
      <c r="H38" s="68">
        <f>COUNTIF(종목별!D:D,$B38&amp;H$2)</f>
        <v>3</v>
      </c>
      <c r="I38" s="68">
        <f>COUNTIF(종목별!D:D,$B38&amp;I$2)</f>
        <v>3</v>
      </c>
      <c r="J38" s="99">
        <f>COUNTIF(종목별!D:D,$B38&amp;J$2)</f>
        <v>0</v>
      </c>
      <c r="K38" s="90">
        <f>COUNTIF(종목별!E:E,$B38&amp;K$2)</f>
        <v>0</v>
      </c>
      <c r="L38" s="68">
        <f>COUNTIF(종목별!E:E,$B38&amp;L$2)</f>
        <v>0</v>
      </c>
      <c r="M38" s="68">
        <f>COUNTIF(종목별!E:E,$B38&amp;M$2)</f>
        <v>0</v>
      </c>
      <c r="N38" s="68">
        <f>COUNTIF(종목별!E:E,$B38&amp;N$2)</f>
        <v>1</v>
      </c>
      <c r="O38" s="68">
        <f>COUNTIF(종목별!E:E,$B38&amp;O$2)</f>
        <v>3</v>
      </c>
      <c r="P38" s="68">
        <f>COUNTIF(종목별!E:E,$B38&amp;P$2)</f>
        <v>2</v>
      </c>
      <c r="Q38" s="99">
        <f>COUNTIF(종목별!E:E,$B38&amp;Q$2)</f>
        <v>2</v>
      </c>
      <c r="R38" s="80">
        <f t="shared" si="0"/>
        <v>8</v>
      </c>
    </row>
    <row r="39" spans="1:18" ht="20.25" customHeight="1" x14ac:dyDescent="0.3">
      <c r="A39" s="146"/>
      <c r="B39" s="147"/>
      <c r="C39" s="149">
        <f>COUNTIF(종목별!C:C,$B39&amp;C$2)</f>
        <v>0</v>
      </c>
      <c r="D39" s="157">
        <f>COUNTIF(종목별!C:C,$B39&amp;D$2)</f>
        <v>0</v>
      </c>
      <c r="E39" s="157">
        <f>COUNTIF(종목별!C:C,$B39&amp;E$2)</f>
        <v>0</v>
      </c>
      <c r="F39" s="149">
        <f>COUNTIF(종목별!D:D,$B39&amp;F$2)</f>
        <v>0</v>
      </c>
      <c r="G39" s="157">
        <f>COUNTIF(종목별!D:D,$B39&amp;G$2)</f>
        <v>0</v>
      </c>
      <c r="H39" s="157">
        <f>COUNTIF(종목별!D:D,$B39&amp;H$2)</f>
        <v>0</v>
      </c>
      <c r="I39" s="157">
        <f>COUNTIF(종목별!D:D,$B39&amp;I$2)</f>
        <v>0</v>
      </c>
      <c r="J39" s="158">
        <f>COUNTIF(종목별!D:D,$B39&amp;J$2)</f>
        <v>0</v>
      </c>
      <c r="K39" s="149">
        <f>COUNTIF(종목별!E:E,$B39&amp;K$2)</f>
        <v>0</v>
      </c>
      <c r="L39" s="157">
        <f>COUNTIF(종목별!E:E,$B39&amp;L$2)</f>
        <v>0</v>
      </c>
      <c r="M39" s="157">
        <f>COUNTIF(종목별!E:E,$B39&amp;M$2)</f>
        <v>0</v>
      </c>
      <c r="N39" s="157">
        <f>COUNTIF(종목별!E:E,$B39&amp;N$2)</f>
        <v>0</v>
      </c>
      <c r="O39" s="157">
        <f>COUNTIF(종목별!E:E,$B39&amp;O$2)</f>
        <v>0</v>
      </c>
      <c r="P39" s="157">
        <f>COUNTIF(종목별!E:E,$B39&amp;P$2)</f>
        <v>0</v>
      </c>
      <c r="Q39" s="158">
        <f>COUNTIF(종목별!E:E,$B39&amp;Q$2)</f>
        <v>0</v>
      </c>
      <c r="R39" s="159">
        <f t="shared" si="0"/>
        <v>0</v>
      </c>
    </row>
    <row r="40" spans="1:18" ht="20.25" customHeight="1" x14ac:dyDescent="0.3">
      <c r="A40" s="86">
        <v>37</v>
      </c>
      <c r="B40" s="79" t="str">
        <f>VLOOKUP(A40,소속명!A:B,2,0)</f>
        <v>72쥐띠</v>
      </c>
      <c r="C40" s="90">
        <f>COUNTIF(종목별!C:C,$B40&amp;C$2)</f>
        <v>0</v>
      </c>
      <c r="D40" s="68">
        <f>COUNTIF(종목별!C:C,$B40&amp;D$2)</f>
        <v>1</v>
      </c>
      <c r="E40" s="68">
        <f>COUNTIF(종목별!C:C,$B40&amp;E$2)</f>
        <v>1</v>
      </c>
      <c r="F40" s="90">
        <f>COUNTIF(종목별!D:D,$B40&amp;F$2)</f>
        <v>0</v>
      </c>
      <c r="G40" s="68">
        <f>COUNTIF(종목별!D:D,$B40&amp;G$2)</f>
        <v>0</v>
      </c>
      <c r="H40" s="68">
        <f>COUNTIF(종목별!D:D,$B40&amp;H$2)</f>
        <v>2</v>
      </c>
      <c r="I40" s="68">
        <f>COUNTIF(종목별!D:D,$B40&amp;I$2)</f>
        <v>0</v>
      </c>
      <c r="J40" s="99">
        <f>COUNTIF(종목별!D:D,$B40&amp;J$2)</f>
        <v>0</v>
      </c>
      <c r="K40" s="90">
        <f>COUNTIF(종목별!E:E,$B40&amp;K$2)</f>
        <v>0</v>
      </c>
      <c r="L40" s="68">
        <f>COUNTIF(종목별!E:E,$B40&amp;L$2)</f>
        <v>0</v>
      </c>
      <c r="M40" s="68">
        <f>COUNTIF(종목별!E:E,$B40&amp;M$2)</f>
        <v>2</v>
      </c>
      <c r="N40" s="68">
        <f>COUNTIF(종목별!E:E,$B40&amp;N$2)</f>
        <v>0</v>
      </c>
      <c r="O40" s="68">
        <f>COUNTIF(종목별!E:E,$B40&amp;O$2)</f>
        <v>0</v>
      </c>
      <c r="P40" s="68">
        <f>COUNTIF(종목별!E:E,$B40&amp;P$2)</f>
        <v>0</v>
      </c>
      <c r="Q40" s="99">
        <f>COUNTIF(종목별!E:E,$B40&amp;Q$2)</f>
        <v>0</v>
      </c>
      <c r="R40" s="80">
        <f t="shared" si="0"/>
        <v>2</v>
      </c>
    </row>
    <row r="41" spans="1:18" ht="20.25" customHeight="1" x14ac:dyDescent="0.3">
      <c r="A41" s="86">
        <v>38</v>
      </c>
      <c r="B41" s="79" t="str">
        <f>VLOOKUP(A41,소속명!A:B,2,0)</f>
        <v>81꼬꼬</v>
      </c>
      <c r="C41" s="90">
        <f>COUNTIF(종목별!C:C,$B41&amp;C$2)</f>
        <v>1</v>
      </c>
      <c r="D41" s="68">
        <f>COUNTIF(종목별!C:C,$B41&amp;D$2)</f>
        <v>1</v>
      </c>
      <c r="E41" s="68">
        <f>COUNTIF(종목별!C:C,$B41&amp;E$2)</f>
        <v>2</v>
      </c>
      <c r="F41" s="90">
        <f>COUNTIF(종목별!D:D,$B41&amp;F$2)</f>
        <v>0</v>
      </c>
      <c r="G41" s="68">
        <f>COUNTIF(종목별!D:D,$B41&amp;G$2)</f>
        <v>4</v>
      </c>
      <c r="H41" s="68">
        <f>COUNTIF(종목별!D:D,$B41&amp;H$2)</f>
        <v>0</v>
      </c>
      <c r="I41" s="68">
        <f>COUNTIF(종목별!D:D,$B41&amp;I$2)</f>
        <v>0</v>
      </c>
      <c r="J41" s="99">
        <f>COUNTIF(종목별!D:D,$B41&amp;J$2)</f>
        <v>0</v>
      </c>
      <c r="K41" s="90">
        <f>COUNTIF(종목별!E:E,$B41&amp;K$2)</f>
        <v>0</v>
      </c>
      <c r="L41" s="68">
        <f>COUNTIF(종목별!E:E,$B41&amp;L$2)</f>
        <v>0</v>
      </c>
      <c r="M41" s="68">
        <f>COUNTIF(종목별!E:E,$B41&amp;M$2)</f>
        <v>0</v>
      </c>
      <c r="N41" s="68">
        <f>COUNTIF(종목별!E:E,$B41&amp;N$2)</f>
        <v>0</v>
      </c>
      <c r="O41" s="68">
        <f>COUNTIF(종목별!E:E,$B41&amp;O$2)</f>
        <v>4</v>
      </c>
      <c r="P41" s="68">
        <f>COUNTIF(종목별!E:E,$B41&amp;P$2)</f>
        <v>0</v>
      </c>
      <c r="Q41" s="99">
        <f>COUNTIF(종목별!E:E,$B41&amp;Q$2)</f>
        <v>0</v>
      </c>
      <c r="R41" s="80">
        <f t="shared" si="0"/>
        <v>4</v>
      </c>
    </row>
    <row r="42" spans="1:18" ht="20.25" customHeight="1" x14ac:dyDescent="0.3">
      <c r="A42" s="86">
        <v>39</v>
      </c>
      <c r="B42" s="79" t="str">
        <f>VLOOKUP(A42,소속명!A:B,2,0)</f>
        <v>ABM</v>
      </c>
      <c r="C42" s="90">
        <f>COUNTIF(종목별!C:C,$B42&amp;C$2)</f>
        <v>1</v>
      </c>
      <c r="D42" s="68">
        <f>COUNTIF(종목별!C:C,$B42&amp;D$2)</f>
        <v>1</v>
      </c>
      <c r="E42" s="68">
        <f>COUNTIF(종목별!C:C,$B42&amp;E$2)</f>
        <v>2</v>
      </c>
      <c r="F42" s="90">
        <f>COUNTIF(종목별!D:D,$B42&amp;F$2)</f>
        <v>0</v>
      </c>
      <c r="G42" s="68">
        <f>COUNTIF(종목별!D:D,$B42&amp;G$2)</f>
        <v>4</v>
      </c>
      <c r="H42" s="68">
        <f>COUNTIF(종목별!D:D,$B42&amp;H$2)</f>
        <v>0</v>
      </c>
      <c r="I42" s="68">
        <f>COUNTIF(종목별!D:D,$B42&amp;I$2)</f>
        <v>0</v>
      </c>
      <c r="J42" s="99">
        <f>COUNTIF(종목별!D:D,$B42&amp;J$2)</f>
        <v>0</v>
      </c>
      <c r="K42" s="90">
        <f>COUNTIF(종목별!E:E,$B42&amp;K$2)</f>
        <v>0</v>
      </c>
      <c r="L42" s="68">
        <f>COUNTIF(종목별!E:E,$B42&amp;L$2)</f>
        <v>0</v>
      </c>
      <c r="M42" s="68">
        <f>COUNTIF(종목별!E:E,$B42&amp;M$2)</f>
        <v>0</v>
      </c>
      <c r="N42" s="68">
        <f>COUNTIF(종목별!E:E,$B42&amp;N$2)</f>
        <v>4</v>
      </c>
      <c r="O42" s="68">
        <f>COUNTIF(종목별!E:E,$B42&amp;O$2)</f>
        <v>0</v>
      </c>
      <c r="P42" s="68">
        <f>COUNTIF(종목별!E:E,$B42&amp;P$2)</f>
        <v>0</v>
      </c>
      <c r="Q42" s="99">
        <f>COUNTIF(종목별!E:E,$B42&amp;Q$2)</f>
        <v>0</v>
      </c>
      <c r="R42" s="80">
        <f t="shared" si="0"/>
        <v>4</v>
      </c>
    </row>
    <row r="43" spans="1:18" ht="20.25" customHeight="1" x14ac:dyDescent="0.3">
      <c r="A43" s="86">
        <v>40</v>
      </c>
      <c r="B43" s="81" t="str">
        <f>VLOOKUP(A43,소속명!A:B,2,0)</f>
        <v>RMB</v>
      </c>
      <c r="C43" s="90">
        <f>COUNTIF(종목별!C:C,$B43&amp;C$2)</f>
        <v>3</v>
      </c>
      <c r="D43" s="68">
        <f>COUNTIF(종목별!C:C,$B43&amp;D$2)</f>
        <v>0</v>
      </c>
      <c r="E43" s="68">
        <f>COUNTIF(종목별!C:C,$B43&amp;E$2)</f>
        <v>0</v>
      </c>
      <c r="F43" s="90">
        <f>COUNTIF(종목별!D:D,$B43&amp;F$2)</f>
        <v>0</v>
      </c>
      <c r="G43" s="68">
        <f>COUNTIF(종목별!D:D,$B43&amp;G$2)</f>
        <v>0</v>
      </c>
      <c r="H43" s="68">
        <f>COUNTIF(종목별!D:D,$B43&amp;H$2)</f>
        <v>2</v>
      </c>
      <c r="I43" s="68">
        <f>COUNTIF(종목별!D:D,$B43&amp;I$2)</f>
        <v>1</v>
      </c>
      <c r="J43" s="99">
        <f>COUNTIF(종목별!D:D,$B43&amp;J$2)</f>
        <v>0</v>
      </c>
      <c r="K43" s="90">
        <f>COUNTIF(종목별!E:E,$B43&amp;K$2)</f>
        <v>0</v>
      </c>
      <c r="L43" s="68">
        <f>COUNTIF(종목별!E:E,$B43&amp;L$2)</f>
        <v>1</v>
      </c>
      <c r="M43" s="68">
        <f>COUNTIF(종목별!E:E,$B43&amp;M$2)</f>
        <v>0</v>
      </c>
      <c r="N43" s="68">
        <f>COUNTIF(종목별!E:E,$B43&amp;N$2)</f>
        <v>0</v>
      </c>
      <c r="O43" s="68">
        <f>COUNTIF(종목별!E:E,$B43&amp;O$2)</f>
        <v>2</v>
      </c>
      <c r="P43" s="68">
        <f>COUNTIF(종목별!E:E,$B43&amp;P$2)</f>
        <v>0</v>
      </c>
      <c r="Q43" s="99">
        <f>COUNTIF(종목별!E:E,$B43&amp;Q$2)</f>
        <v>0</v>
      </c>
      <c r="R43" s="80">
        <f t="shared" si="0"/>
        <v>3</v>
      </c>
    </row>
    <row r="44" spans="1:18" ht="20.25" customHeight="1" x14ac:dyDescent="0.3">
      <c r="A44" s="86">
        <v>41</v>
      </c>
      <c r="B44" s="79" t="str">
        <f>VLOOKUP(A44,소속명!A:B,2,0)</f>
        <v>TMB</v>
      </c>
      <c r="C44" s="90">
        <f>COUNTIF(종목별!C:C,$B44&amp;C$2)</f>
        <v>1</v>
      </c>
      <c r="D44" s="68">
        <f>COUNTIF(종목별!C:C,$B44&amp;D$2)</f>
        <v>0</v>
      </c>
      <c r="E44" s="68">
        <f>COUNTIF(종목별!C:C,$B44&amp;E$2)</f>
        <v>0</v>
      </c>
      <c r="F44" s="90">
        <f>COUNTIF(종목별!D:D,$B44&amp;F$2)</f>
        <v>1</v>
      </c>
      <c r="G44" s="68">
        <f>COUNTIF(종목별!D:D,$B44&amp;G$2)</f>
        <v>0</v>
      </c>
      <c r="H44" s="68">
        <f>COUNTIF(종목별!D:D,$B44&amp;H$2)</f>
        <v>0</v>
      </c>
      <c r="I44" s="68">
        <f>COUNTIF(종목별!D:D,$B44&amp;I$2)</f>
        <v>0</v>
      </c>
      <c r="J44" s="99">
        <f>COUNTIF(종목별!D:D,$B44&amp;J$2)</f>
        <v>0</v>
      </c>
      <c r="K44" s="90">
        <f>COUNTIF(종목별!E:E,$B44&amp;K$2)</f>
        <v>1</v>
      </c>
      <c r="L44" s="68">
        <f>COUNTIF(종목별!E:E,$B44&amp;L$2)</f>
        <v>0</v>
      </c>
      <c r="M44" s="68">
        <f>COUNTIF(종목별!E:E,$B44&amp;M$2)</f>
        <v>0</v>
      </c>
      <c r="N44" s="68">
        <f>COUNTIF(종목별!E:E,$B44&amp;N$2)</f>
        <v>0</v>
      </c>
      <c r="O44" s="68">
        <f>COUNTIF(종목별!E:E,$B44&amp;O$2)</f>
        <v>0</v>
      </c>
      <c r="P44" s="68">
        <f>COUNTIF(종목별!E:E,$B44&amp;P$2)</f>
        <v>0</v>
      </c>
      <c r="Q44" s="99">
        <f>COUNTIF(종목별!E:E,$B44&amp;Q$2)</f>
        <v>0</v>
      </c>
      <c r="R44" s="80">
        <f t="shared" si="0"/>
        <v>1</v>
      </c>
    </row>
    <row r="45" spans="1:18" ht="20.25" customHeight="1" x14ac:dyDescent="0.3">
      <c r="A45" s="86">
        <v>42</v>
      </c>
      <c r="B45" s="79" t="str">
        <f>VLOOKUP(A45,소속명!A:B,2,0)</f>
        <v>개인</v>
      </c>
      <c r="C45" s="90">
        <f>COUNTIF(종목별!C:C,$B45&amp;C$2)</f>
        <v>1</v>
      </c>
      <c r="D45" s="68">
        <f>COUNTIF(종목별!C:C,$B45&amp;D$2)</f>
        <v>0</v>
      </c>
      <c r="E45" s="68">
        <f>COUNTIF(종목별!C:C,$B45&amp;E$2)</f>
        <v>0</v>
      </c>
      <c r="F45" s="90">
        <f>COUNTIF(종목별!D:D,$B45&amp;F$2)</f>
        <v>0</v>
      </c>
      <c r="G45" s="68">
        <f>COUNTIF(종목별!D:D,$B45&amp;G$2)</f>
        <v>1</v>
      </c>
      <c r="H45" s="68">
        <f>COUNTIF(종목별!D:D,$B45&amp;H$2)</f>
        <v>0</v>
      </c>
      <c r="I45" s="68">
        <f>COUNTIF(종목별!D:D,$B45&amp;I$2)</f>
        <v>0</v>
      </c>
      <c r="J45" s="99">
        <f>COUNTIF(종목별!D:D,$B45&amp;J$2)</f>
        <v>0</v>
      </c>
      <c r="K45" s="90">
        <f>COUNTIF(종목별!E:E,$B45&amp;K$2)</f>
        <v>0</v>
      </c>
      <c r="L45" s="68">
        <f>COUNTIF(종목별!E:E,$B45&amp;L$2)</f>
        <v>0</v>
      </c>
      <c r="M45" s="68">
        <f>COUNTIF(종목별!E:E,$B45&amp;M$2)</f>
        <v>0</v>
      </c>
      <c r="N45" s="68">
        <f>COUNTIF(종목별!E:E,$B45&amp;N$2)</f>
        <v>0</v>
      </c>
      <c r="O45" s="68">
        <f>COUNTIF(종목별!E:E,$B45&amp;O$2)</f>
        <v>1</v>
      </c>
      <c r="P45" s="68">
        <f>COUNTIF(종목별!E:E,$B45&amp;P$2)</f>
        <v>0</v>
      </c>
      <c r="Q45" s="99">
        <f>COUNTIF(종목별!E:E,$B45&amp;Q$2)</f>
        <v>0</v>
      </c>
      <c r="R45" s="80">
        <f t="shared" si="0"/>
        <v>1</v>
      </c>
    </row>
    <row r="46" spans="1:18" ht="20.25" customHeight="1" x14ac:dyDescent="0.3">
      <c r="A46" s="86">
        <v>43</v>
      </c>
      <c r="B46" s="79" t="str">
        <f>VLOOKUP(A46,소속명!A:B,2,0)</f>
        <v>검은팀</v>
      </c>
      <c r="C46" s="90">
        <f>COUNTIF(종목별!C:C,$B46&amp;C$2)</f>
        <v>2</v>
      </c>
      <c r="D46" s="68">
        <f>COUNTIF(종목별!C:C,$B46&amp;D$2)</f>
        <v>0</v>
      </c>
      <c r="E46" s="68">
        <f>COUNTIF(종목별!C:C,$B46&amp;E$2)</f>
        <v>0</v>
      </c>
      <c r="F46" s="90">
        <f>COUNTIF(종목별!D:D,$B46&amp;F$2)</f>
        <v>0</v>
      </c>
      <c r="G46" s="68">
        <f>COUNTIF(종목별!D:D,$B46&amp;G$2)</f>
        <v>2</v>
      </c>
      <c r="H46" s="68">
        <f>COUNTIF(종목별!D:D,$B46&amp;H$2)</f>
        <v>0</v>
      </c>
      <c r="I46" s="68">
        <f>COUNTIF(종목별!D:D,$B46&amp;I$2)</f>
        <v>0</v>
      </c>
      <c r="J46" s="99">
        <f>COUNTIF(종목별!D:D,$B46&amp;J$2)</f>
        <v>0</v>
      </c>
      <c r="K46" s="90">
        <f>COUNTIF(종목별!E:E,$B46&amp;K$2)</f>
        <v>0</v>
      </c>
      <c r="L46" s="68">
        <f>COUNTIF(종목별!E:E,$B46&amp;L$2)</f>
        <v>0</v>
      </c>
      <c r="M46" s="68">
        <f>COUNTIF(종목별!E:E,$B46&amp;M$2)</f>
        <v>0</v>
      </c>
      <c r="N46" s="68">
        <f>COUNTIF(종목별!E:E,$B46&amp;N$2)</f>
        <v>1</v>
      </c>
      <c r="O46" s="68">
        <f>COUNTIF(종목별!E:E,$B46&amp;O$2)</f>
        <v>1</v>
      </c>
      <c r="P46" s="68">
        <f>COUNTIF(종목별!E:E,$B46&amp;P$2)</f>
        <v>0</v>
      </c>
      <c r="Q46" s="99">
        <f>COUNTIF(종목별!E:E,$B46&amp;Q$2)</f>
        <v>0</v>
      </c>
      <c r="R46" s="80">
        <f t="shared" si="0"/>
        <v>2</v>
      </c>
    </row>
    <row r="47" spans="1:18" ht="20.25" customHeight="1" x14ac:dyDescent="0.3">
      <c r="A47" s="86">
        <v>44</v>
      </c>
      <c r="B47" s="79" t="str">
        <f>VLOOKUP(A47,소속명!A:B,2,0)</f>
        <v>경기SCM</v>
      </c>
      <c r="C47" s="90">
        <f>COUNTIF(종목별!C:C,$B47&amp;C$2)</f>
        <v>1</v>
      </c>
      <c r="D47" s="68">
        <f>COUNTIF(종목별!C:C,$B47&amp;D$2)</f>
        <v>0</v>
      </c>
      <c r="E47" s="68">
        <f>COUNTIF(종목별!C:C,$B47&amp;E$2)</f>
        <v>0</v>
      </c>
      <c r="F47" s="90">
        <f>COUNTIF(종목별!D:D,$B47&amp;F$2)</f>
        <v>0</v>
      </c>
      <c r="G47" s="68">
        <f>COUNTIF(종목별!D:D,$B47&amp;G$2)</f>
        <v>0</v>
      </c>
      <c r="H47" s="68">
        <f>COUNTIF(종목별!D:D,$B47&amp;H$2)</f>
        <v>1</v>
      </c>
      <c r="I47" s="68">
        <f>COUNTIF(종목별!D:D,$B47&amp;I$2)</f>
        <v>0</v>
      </c>
      <c r="J47" s="99">
        <f>COUNTIF(종목별!D:D,$B47&amp;J$2)</f>
        <v>0</v>
      </c>
      <c r="K47" s="90">
        <f>COUNTIF(종목별!E:E,$B47&amp;K$2)</f>
        <v>0</v>
      </c>
      <c r="L47" s="68">
        <f>COUNTIF(종목별!E:E,$B47&amp;L$2)</f>
        <v>0</v>
      </c>
      <c r="M47" s="68">
        <f>COUNTIF(종목별!E:E,$B47&amp;M$2)</f>
        <v>0</v>
      </c>
      <c r="N47" s="68">
        <f>COUNTIF(종목별!E:E,$B47&amp;N$2)</f>
        <v>1</v>
      </c>
      <c r="O47" s="68">
        <f>COUNTIF(종목별!E:E,$B47&amp;O$2)</f>
        <v>0</v>
      </c>
      <c r="P47" s="68">
        <f>COUNTIF(종목별!E:E,$B47&amp;P$2)</f>
        <v>0</v>
      </c>
      <c r="Q47" s="99">
        <f>COUNTIF(종목별!E:E,$B47&amp;Q$2)</f>
        <v>0</v>
      </c>
      <c r="R47" s="80">
        <f t="shared" si="0"/>
        <v>1</v>
      </c>
    </row>
    <row r="48" spans="1:18" ht="20.25" customHeight="1" x14ac:dyDescent="0.3">
      <c r="A48" s="86">
        <v>45</v>
      </c>
      <c r="B48" s="79" t="str">
        <f>VLOOKUP(A48,소속명!A:B,2,0)</f>
        <v>광스턴</v>
      </c>
      <c r="C48" s="90">
        <f>COUNTIF(종목별!C:C,$B48&amp;C$2)</f>
        <v>1</v>
      </c>
      <c r="D48" s="68">
        <f>COUNTIF(종목별!C:C,$B48&amp;D$2)</f>
        <v>0</v>
      </c>
      <c r="E48" s="68">
        <f>COUNTIF(종목별!C:C,$B48&amp;E$2)</f>
        <v>1</v>
      </c>
      <c r="F48" s="90">
        <f>COUNTIF(종목별!D:D,$B48&amp;F$2)</f>
        <v>0</v>
      </c>
      <c r="G48" s="68">
        <f>COUNTIF(종목별!D:D,$B48&amp;G$2)</f>
        <v>0</v>
      </c>
      <c r="H48" s="68">
        <f>COUNTIF(종목별!D:D,$B48&amp;H$2)</f>
        <v>2</v>
      </c>
      <c r="I48" s="68">
        <f>COUNTIF(종목별!D:D,$B48&amp;I$2)</f>
        <v>0</v>
      </c>
      <c r="J48" s="99">
        <f>COUNTIF(종목별!D:D,$B48&amp;J$2)</f>
        <v>0</v>
      </c>
      <c r="K48" s="90">
        <f>COUNTIF(종목별!E:E,$B48&amp;K$2)</f>
        <v>0</v>
      </c>
      <c r="L48" s="68">
        <f>COUNTIF(종목별!E:E,$B48&amp;L$2)</f>
        <v>0</v>
      </c>
      <c r="M48" s="68">
        <f>COUNTIF(종목별!E:E,$B48&amp;M$2)</f>
        <v>0</v>
      </c>
      <c r="N48" s="68">
        <f>COUNTIF(종목별!E:E,$B48&amp;N$2)</f>
        <v>0</v>
      </c>
      <c r="O48" s="68">
        <f>COUNTIF(종목별!E:E,$B48&amp;O$2)</f>
        <v>2</v>
      </c>
      <c r="P48" s="68">
        <f>COUNTIF(종목별!E:E,$B48&amp;P$2)</f>
        <v>0</v>
      </c>
      <c r="Q48" s="99">
        <f>COUNTIF(종목별!E:E,$B48&amp;Q$2)</f>
        <v>0</v>
      </c>
      <c r="R48" s="80">
        <f t="shared" si="0"/>
        <v>2</v>
      </c>
    </row>
    <row r="49" spans="1:18" ht="20.25" customHeight="1" x14ac:dyDescent="0.3">
      <c r="A49" s="86">
        <v>46</v>
      </c>
      <c r="B49" s="79" t="str">
        <f>VLOOKUP(A49,소속명!A:B,2,0)</f>
        <v>광주</v>
      </c>
      <c r="C49" s="90">
        <f>COUNTIF(종목별!C:C,$B49&amp;C$2)</f>
        <v>2</v>
      </c>
      <c r="D49" s="68">
        <f>COUNTIF(종목별!C:C,$B49&amp;D$2)</f>
        <v>1</v>
      </c>
      <c r="E49" s="68">
        <f>COUNTIF(종목별!C:C,$B49&amp;E$2)</f>
        <v>1</v>
      </c>
      <c r="F49" s="90">
        <f>COUNTIF(종목별!D:D,$B49&amp;F$2)</f>
        <v>0</v>
      </c>
      <c r="G49" s="68">
        <f>COUNTIF(종목별!D:D,$B49&amp;G$2)</f>
        <v>1</v>
      </c>
      <c r="H49" s="68">
        <f>COUNTIF(종목별!D:D,$B49&amp;H$2)</f>
        <v>2</v>
      </c>
      <c r="I49" s="68">
        <f>COUNTIF(종목별!D:D,$B49&amp;I$2)</f>
        <v>1</v>
      </c>
      <c r="J49" s="99">
        <f>COUNTIF(종목별!D:D,$B49&amp;J$2)</f>
        <v>0</v>
      </c>
      <c r="K49" s="90">
        <f>COUNTIF(종목별!E:E,$B49&amp;K$2)</f>
        <v>0</v>
      </c>
      <c r="L49" s="68">
        <f>COUNTIF(종목별!E:E,$B49&amp;L$2)</f>
        <v>0</v>
      </c>
      <c r="M49" s="68">
        <f>COUNTIF(종목별!E:E,$B49&amp;M$2)</f>
        <v>0</v>
      </c>
      <c r="N49" s="68">
        <f>COUNTIF(종목별!E:E,$B49&amp;N$2)</f>
        <v>1</v>
      </c>
      <c r="O49" s="68">
        <f>COUNTIF(종목별!E:E,$B49&amp;O$2)</f>
        <v>3</v>
      </c>
      <c r="P49" s="68">
        <f>COUNTIF(종목별!E:E,$B49&amp;P$2)</f>
        <v>0</v>
      </c>
      <c r="Q49" s="99">
        <f>COUNTIF(종목별!E:E,$B49&amp;Q$2)</f>
        <v>0</v>
      </c>
      <c r="R49" s="80">
        <f t="shared" si="0"/>
        <v>4</v>
      </c>
    </row>
    <row r="50" spans="1:18" ht="20.25" customHeight="1" x14ac:dyDescent="0.3">
      <c r="A50" s="86">
        <v>47</v>
      </c>
      <c r="B50" s="79" t="str">
        <f>VLOOKUP(A50,소속명!A:B,2,0)</f>
        <v>광주한마</v>
      </c>
      <c r="C50" s="90">
        <f>COUNTIF(종목별!C:C,$B50&amp;C$2)</f>
        <v>1</v>
      </c>
      <c r="D50" s="68">
        <f>COUNTIF(종목별!C:C,$B50&amp;D$2)</f>
        <v>0</v>
      </c>
      <c r="E50" s="68">
        <f>COUNTIF(종목별!C:C,$B50&amp;E$2)</f>
        <v>1</v>
      </c>
      <c r="F50" s="90">
        <f>COUNTIF(종목별!D:D,$B50&amp;F$2)</f>
        <v>0</v>
      </c>
      <c r="G50" s="68">
        <f>COUNTIF(종목별!D:D,$B50&amp;G$2)</f>
        <v>0</v>
      </c>
      <c r="H50" s="68">
        <f>COUNTIF(종목별!D:D,$B50&amp;H$2)</f>
        <v>2</v>
      </c>
      <c r="I50" s="68">
        <f>COUNTIF(종목별!D:D,$B50&amp;I$2)</f>
        <v>0</v>
      </c>
      <c r="J50" s="99">
        <f>COUNTIF(종목별!D:D,$B50&amp;J$2)</f>
        <v>0</v>
      </c>
      <c r="K50" s="90">
        <f>COUNTIF(종목별!E:E,$B50&amp;K$2)</f>
        <v>0</v>
      </c>
      <c r="L50" s="68">
        <f>COUNTIF(종목별!E:E,$B50&amp;L$2)</f>
        <v>0</v>
      </c>
      <c r="M50" s="68">
        <f>COUNTIF(종목별!E:E,$B50&amp;M$2)</f>
        <v>0</v>
      </c>
      <c r="N50" s="68">
        <f>COUNTIF(종목별!E:E,$B50&amp;N$2)</f>
        <v>0</v>
      </c>
      <c r="O50" s="68">
        <f>COUNTIF(종목별!E:E,$B50&amp;O$2)</f>
        <v>2</v>
      </c>
      <c r="P50" s="68">
        <f>COUNTIF(종목별!E:E,$B50&amp;P$2)</f>
        <v>0</v>
      </c>
      <c r="Q50" s="99">
        <f>COUNTIF(종목별!E:E,$B50&amp;Q$2)</f>
        <v>0</v>
      </c>
      <c r="R50" s="80">
        <f t="shared" si="0"/>
        <v>2</v>
      </c>
    </row>
    <row r="51" spans="1:18" ht="20.25" customHeight="1" x14ac:dyDescent="0.3">
      <c r="A51" s="86">
        <v>48</v>
      </c>
      <c r="B51" s="79" t="str">
        <f>VLOOKUP(A51,소속명!A:B,2,0)</f>
        <v>구오</v>
      </c>
      <c r="C51" s="90">
        <f>COUNTIF(종목별!C:C,$B51&amp;C$2)</f>
        <v>0</v>
      </c>
      <c r="D51" s="68">
        <f>COUNTIF(종목별!C:C,$B51&amp;D$2)</f>
        <v>1</v>
      </c>
      <c r="E51" s="68">
        <f>COUNTIF(종목별!C:C,$B51&amp;E$2)</f>
        <v>1</v>
      </c>
      <c r="F51" s="90">
        <f>COUNTIF(종목별!D:D,$B51&amp;F$2)</f>
        <v>0</v>
      </c>
      <c r="G51" s="68">
        <f>COUNTIF(종목별!D:D,$B51&amp;G$2)</f>
        <v>0</v>
      </c>
      <c r="H51" s="68">
        <f>COUNTIF(종목별!D:D,$B51&amp;H$2)</f>
        <v>2</v>
      </c>
      <c r="I51" s="68">
        <f>COUNTIF(종목별!D:D,$B51&amp;I$2)</f>
        <v>0</v>
      </c>
      <c r="J51" s="99">
        <f>COUNTIF(종목별!D:D,$B51&amp;J$2)</f>
        <v>0</v>
      </c>
      <c r="K51" s="90">
        <f>COUNTIF(종목별!E:E,$B51&amp;K$2)</f>
        <v>0</v>
      </c>
      <c r="L51" s="68">
        <f>COUNTIF(종목별!E:E,$B51&amp;L$2)</f>
        <v>0</v>
      </c>
      <c r="M51" s="68">
        <f>COUNTIF(종목별!E:E,$B51&amp;M$2)</f>
        <v>1</v>
      </c>
      <c r="N51" s="68">
        <f>COUNTIF(종목별!E:E,$B51&amp;N$2)</f>
        <v>1</v>
      </c>
      <c r="O51" s="68">
        <f>COUNTIF(종목별!E:E,$B51&amp;O$2)</f>
        <v>0</v>
      </c>
      <c r="P51" s="68">
        <f>COUNTIF(종목별!E:E,$B51&amp;P$2)</f>
        <v>0</v>
      </c>
      <c r="Q51" s="99">
        <f>COUNTIF(종목별!E:E,$B51&amp;Q$2)</f>
        <v>0</v>
      </c>
      <c r="R51" s="80">
        <f t="shared" si="0"/>
        <v>2</v>
      </c>
    </row>
    <row r="52" spans="1:18" ht="20.25" customHeight="1" x14ac:dyDescent="0.3">
      <c r="A52" s="86">
        <v>49</v>
      </c>
      <c r="B52" s="79" t="str">
        <f>VLOOKUP(A52,소속명!A:B,2,0)</f>
        <v>군포자강</v>
      </c>
      <c r="C52" s="90">
        <f>COUNTIF(종목별!C:C,$B52&amp;C$2)</f>
        <v>1</v>
      </c>
      <c r="D52" s="68">
        <f>COUNTIF(종목별!C:C,$B52&amp;D$2)</f>
        <v>0</v>
      </c>
      <c r="E52" s="68">
        <f>COUNTIF(종목별!C:C,$B52&amp;E$2)</f>
        <v>0</v>
      </c>
      <c r="F52" s="90">
        <f>COUNTIF(종목별!D:D,$B52&amp;F$2)</f>
        <v>1</v>
      </c>
      <c r="G52" s="68">
        <f>COUNTIF(종목별!D:D,$B52&amp;G$2)</f>
        <v>0</v>
      </c>
      <c r="H52" s="68">
        <f>COUNTIF(종목별!D:D,$B52&amp;H$2)</f>
        <v>0</v>
      </c>
      <c r="I52" s="68">
        <f>COUNTIF(종목별!D:D,$B52&amp;I$2)</f>
        <v>0</v>
      </c>
      <c r="J52" s="99">
        <f>COUNTIF(종목별!D:D,$B52&amp;J$2)</f>
        <v>0</v>
      </c>
      <c r="K52" s="90">
        <f>COUNTIF(종목별!E:E,$B52&amp;K$2)</f>
        <v>1</v>
      </c>
      <c r="L52" s="68">
        <f>COUNTIF(종목별!E:E,$B52&amp;L$2)</f>
        <v>0</v>
      </c>
      <c r="M52" s="68">
        <f>COUNTIF(종목별!E:E,$B52&amp;M$2)</f>
        <v>0</v>
      </c>
      <c r="N52" s="68">
        <f>COUNTIF(종목별!E:E,$B52&amp;N$2)</f>
        <v>0</v>
      </c>
      <c r="O52" s="68">
        <f>COUNTIF(종목별!E:E,$B52&amp;O$2)</f>
        <v>0</v>
      </c>
      <c r="P52" s="68">
        <f>COUNTIF(종목별!E:E,$B52&amp;P$2)</f>
        <v>0</v>
      </c>
      <c r="Q52" s="99">
        <f>COUNTIF(종목별!E:E,$B52&amp;Q$2)</f>
        <v>0</v>
      </c>
      <c r="R52" s="80">
        <f t="shared" si="0"/>
        <v>1</v>
      </c>
    </row>
    <row r="53" spans="1:18" ht="20.25" customHeight="1" x14ac:dyDescent="0.3">
      <c r="A53" s="86">
        <v>50</v>
      </c>
      <c r="B53" s="79" t="str">
        <f>VLOOKUP(A53,소속명!A:B,2,0)</f>
        <v>김포자강</v>
      </c>
      <c r="C53" s="90">
        <f>COUNTIF(종목별!C:C,$B53&amp;C$2)</f>
        <v>1</v>
      </c>
      <c r="D53" s="68">
        <f>COUNTIF(종목별!C:C,$B53&amp;D$2)</f>
        <v>0</v>
      </c>
      <c r="E53" s="68">
        <f>COUNTIF(종목별!C:C,$B53&amp;E$2)</f>
        <v>0</v>
      </c>
      <c r="F53" s="90">
        <f>COUNTIF(종목별!D:D,$B53&amp;F$2)</f>
        <v>1</v>
      </c>
      <c r="G53" s="68">
        <f>COUNTIF(종목별!D:D,$B53&amp;G$2)</f>
        <v>0</v>
      </c>
      <c r="H53" s="68">
        <f>COUNTIF(종목별!D:D,$B53&amp;H$2)</f>
        <v>0</v>
      </c>
      <c r="I53" s="68">
        <f>COUNTIF(종목별!D:D,$B53&amp;I$2)</f>
        <v>0</v>
      </c>
      <c r="J53" s="99">
        <f>COUNTIF(종목별!D:D,$B53&amp;J$2)</f>
        <v>0</v>
      </c>
      <c r="K53" s="90">
        <f>COUNTIF(종목별!E:E,$B53&amp;K$2)</f>
        <v>1</v>
      </c>
      <c r="L53" s="68">
        <f>COUNTIF(종목별!E:E,$B53&amp;L$2)</f>
        <v>0</v>
      </c>
      <c r="M53" s="68">
        <f>COUNTIF(종목별!E:E,$B53&amp;M$2)</f>
        <v>0</v>
      </c>
      <c r="N53" s="68">
        <f>COUNTIF(종목별!E:E,$B53&amp;N$2)</f>
        <v>0</v>
      </c>
      <c r="O53" s="68">
        <f>COUNTIF(종목별!E:E,$B53&amp;O$2)</f>
        <v>0</v>
      </c>
      <c r="P53" s="68">
        <f>COUNTIF(종목별!E:E,$B53&amp;P$2)</f>
        <v>0</v>
      </c>
      <c r="Q53" s="99">
        <f>COUNTIF(종목별!E:E,$B53&amp;Q$2)</f>
        <v>0</v>
      </c>
      <c r="R53" s="80">
        <f t="shared" si="0"/>
        <v>1</v>
      </c>
    </row>
    <row r="54" spans="1:18" ht="20.25" customHeight="1" x14ac:dyDescent="0.3">
      <c r="A54" s="86">
        <v>51</v>
      </c>
      <c r="B54" s="79" t="str">
        <f>VLOOKUP(A54,소속명!A:B,2,0)</f>
        <v>나래울</v>
      </c>
      <c r="C54" s="90">
        <f>COUNTIF(종목별!C:C,$B54&amp;C$2)</f>
        <v>3</v>
      </c>
      <c r="D54" s="68">
        <f>COUNTIF(종목별!C:C,$B54&amp;D$2)</f>
        <v>3</v>
      </c>
      <c r="E54" s="68">
        <f>COUNTIF(종목별!C:C,$B54&amp;E$2)</f>
        <v>3</v>
      </c>
      <c r="F54" s="90">
        <f>COUNTIF(종목별!D:D,$B54&amp;F$2)</f>
        <v>0</v>
      </c>
      <c r="G54" s="68">
        <f>COUNTIF(종목별!D:D,$B54&amp;G$2)</f>
        <v>3</v>
      </c>
      <c r="H54" s="68">
        <f>COUNTIF(종목별!D:D,$B54&amp;H$2)</f>
        <v>5</v>
      </c>
      <c r="I54" s="68">
        <f>COUNTIF(종목별!D:D,$B54&amp;I$2)</f>
        <v>1</v>
      </c>
      <c r="J54" s="99">
        <f>COUNTIF(종목별!D:D,$B54&amp;J$2)</f>
        <v>0</v>
      </c>
      <c r="K54" s="90">
        <f>COUNTIF(종목별!E:E,$B54&amp;K$2)</f>
        <v>0</v>
      </c>
      <c r="L54" s="68">
        <f>COUNTIF(종목별!E:E,$B54&amp;L$2)</f>
        <v>0</v>
      </c>
      <c r="M54" s="68">
        <f>COUNTIF(종목별!E:E,$B54&amp;M$2)</f>
        <v>0</v>
      </c>
      <c r="N54" s="68">
        <f>COUNTIF(종목별!E:E,$B54&amp;N$2)</f>
        <v>5</v>
      </c>
      <c r="O54" s="68">
        <f>COUNTIF(종목별!E:E,$B54&amp;O$2)</f>
        <v>4</v>
      </c>
      <c r="P54" s="68">
        <f>COUNTIF(종목별!E:E,$B54&amp;P$2)</f>
        <v>0</v>
      </c>
      <c r="Q54" s="99">
        <f>COUNTIF(종목별!E:E,$B54&amp;Q$2)</f>
        <v>0</v>
      </c>
      <c r="R54" s="80">
        <f t="shared" si="0"/>
        <v>9</v>
      </c>
    </row>
    <row r="55" spans="1:18" ht="20.25" customHeight="1" x14ac:dyDescent="0.3">
      <c r="A55" s="86">
        <v>52</v>
      </c>
      <c r="B55" s="79" t="str">
        <f>VLOOKUP(A55,소속명!A:B,2,0)</f>
        <v>내정</v>
      </c>
      <c r="C55" s="90">
        <f>COUNTIF(종목별!C:C,$B55&amp;C$2)</f>
        <v>2</v>
      </c>
      <c r="D55" s="68">
        <f>COUNTIF(종목별!C:C,$B55&amp;D$2)</f>
        <v>1</v>
      </c>
      <c r="E55" s="68">
        <f>COUNTIF(종목별!C:C,$B55&amp;E$2)</f>
        <v>3</v>
      </c>
      <c r="F55" s="90">
        <f>COUNTIF(종목별!D:D,$B55&amp;F$2)</f>
        <v>0</v>
      </c>
      <c r="G55" s="68">
        <f>COUNTIF(종목별!D:D,$B55&amp;G$2)</f>
        <v>6</v>
      </c>
      <c r="H55" s="68">
        <f>COUNTIF(종목별!D:D,$B55&amp;H$2)</f>
        <v>0</v>
      </c>
      <c r="I55" s="68">
        <f>COUNTIF(종목별!D:D,$B55&amp;I$2)</f>
        <v>0</v>
      </c>
      <c r="J55" s="99">
        <f>COUNTIF(종목별!D:D,$B55&amp;J$2)</f>
        <v>0</v>
      </c>
      <c r="K55" s="90">
        <f>COUNTIF(종목별!E:E,$B55&amp;K$2)</f>
        <v>0</v>
      </c>
      <c r="L55" s="68">
        <f>COUNTIF(종목별!E:E,$B55&amp;L$2)</f>
        <v>0</v>
      </c>
      <c r="M55" s="68">
        <f>COUNTIF(종목별!E:E,$B55&amp;M$2)</f>
        <v>0</v>
      </c>
      <c r="N55" s="68">
        <f>COUNTIF(종목별!E:E,$B55&amp;N$2)</f>
        <v>0</v>
      </c>
      <c r="O55" s="68">
        <f>COUNTIF(종목별!E:E,$B55&amp;O$2)</f>
        <v>6</v>
      </c>
      <c r="P55" s="68">
        <f>COUNTIF(종목별!E:E,$B55&amp;P$2)</f>
        <v>0</v>
      </c>
      <c r="Q55" s="99">
        <f>COUNTIF(종목별!E:E,$B55&amp;Q$2)</f>
        <v>0</v>
      </c>
      <c r="R55" s="80">
        <f t="shared" si="0"/>
        <v>6</v>
      </c>
    </row>
    <row r="56" spans="1:18" ht="20.25" customHeight="1" x14ac:dyDescent="0.3">
      <c r="A56" s="86">
        <v>53</v>
      </c>
      <c r="B56" s="79" t="str">
        <f>VLOOKUP(A56,소속명!A:B,2,0)</f>
        <v>늘푸른</v>
      </c>
      <c r="C56" s="90">
        <f>COUNTIF(종목별!C:C,$B56&amp;C$2)</f>
        <v>3</v>
      </c>
      <c r="D56" s="68">
        <f>COUNTIF(종목별!C:C,$B56&amp;D$2)</f>
        <v>1</v>
      </c>
      <c r="E56" s="68">
        <f>COUNTIF(종목별!C:C,$B56&amp;E$2)</f>
        <v>2</v>
      </c>
      <c r="F56" s="90">
        <f>COUNTIF(종목별!D:D,$B56&amp;F$2)</f>
        <v>0</v>
      </c>
      <c r="G56" s="68">
        <f>COUNTIF(종목별!D:D,$B56&amp;G$2)</f>
        <v>3</v>
      </c>
      <c r="H56" s="68">
        <f>COUNTIF(종목별!D:D,$B56&amp;H$2)</f>
        <v>3</v>
      </c>
      <c r="I56" s="68">
        <f>COUNTIF(종목별!D:D,$B56&amp;I$2)</f>
        <v>0</v>
      </c>
      <c r="J56" s="99">
        <f>COUNTIF(종목별!D:D,$B56&amp;J$2)</f>
        <v>0</v>
      </c>
      <c r="K56" s="90">
        <f>COUNTIF(종목별!E:E,$B56&amp;K$2)</f>
        <v>0</v>
      </c>
      <c r="L56" s="68">
        <f>COUNTIF(종목별!E:E,$B56&amp;L$2)</f>
        <v>0</v>
      </c>
      <c r="M56" s="68">
        <f>COUNTIF(종목별!E:E,$B56&amp;M$2)</f>
        <v>0</v>
      </c>
      <c r="N56" s="68">
        <f>COUNTIF(종목별!E:E,$B56&amp;N$2)</f>
        <v>0</v>
      </c>
      <c r="O56" s="68">
        <f>COUNTIF(종목별!E:E,$B56&amp;O$2)</f>
        <v>6</v>
      </c>
      <c r="P56" s="68">
        <f>COUNTIF(종목별!E:E,$B56&amp;P$2)</f>
        <v>0</v>
      </c>
      <c r="Q56" s="99">
        <f>COUNTIF(종목별!E:E,$B56&amp;Q$2)</f>
        <v>0</v>
      </c>
      <c r="R56" s="80">
        <f t="shared" si="0"/>
        <v>6</v>
      </c>
    </row>
    <row r="57" spans="1:18" ht="20.25" customHeight="1" x14ac:dyDescent="0.3">
      <c r="A57" s="86">
        <v>54</v>
      </c>
      <c r="B57" s="81" t="str">
        <f>VLOOKUP(A57,소속명!A:B,2,0)</f>
        <v>대원</v>
      </c>
      <c r="C57" s="90">
        <f>COUNTIF(종목별!C:C,$B57&amp;C$2)</f>
        <v>1</v>
      </c>
      <c r="D57" s="68">
        <f>COUNTIF(종목별!C:C,$B57&amp;D$2)</f>
        <v>0</v>
      </c>
      <c r="E57" s="68">
        <f>COUNTIF(종목별!C:C,$B57&amp;E$2)</f>
        <v>0</v>
      </c>
      <c r="F57" s="90">
        <f>COUNTIF(종목별!D:D,$B57&amp;F$2)</f>
        <v>0</v>
      </c>
      <c r="G57" s="68">
        <f>COUNTIF(종목별!D:D,$B57&amp;G$2)</f>
        <v>1</v>
      </c>
      <c r="H57" s="68">
        <f>COUNTIF(종목별!D:D,$B57&amp;H$2)</f>
        <v>0</v>
      </c>
      <c r="I57" s="68">
        <f>COUNTIF(종목별!D:D,$B57&amp;I$2)</f>
        <v>0</v>
      </c>
      <c r="J57" s="99">
        <f>COUNTIF(종목별!D:D,$B57&amp;J$2)</f>
        <v>0</v>
      </c>
      <c r="K57" s="90">
        <f>COUNTIF(종목별!E:E,$B57&amp;K$2)</f>
        <v>0</v>
      </c>
      <c r="L57" s="68">
        <f>COUNTIF(종목별!E:E,$B57&amp;L$2)</f>
        <v>0</v>
      </c>
      <c r="M57" s="68">
        <f>COUNTIF(종목별!E:E,$B57&amp;M$2)</f>
        <v>0</v>
      </c>
      <c r="N57" s="68">
        <f>COUNTIF(종목별!E:E,$B57&amp;N$2)</f>
        <v>0</v>
      </c>
      <c r="O57" s="68">
        <f>COUNTIF(종목별!E:E,$B57&amp;O$2)</f>
        <v>1</v>
      </c>
      <c r="P57" s="68">
        <f>COUNTIF(종목별!E:E,$B57&amp;P$2)</f>
        <v>0</v>
      </c>
      <c r="Q57" s="99">
        <f>COUNTIF(종목별!E:E,$B57&amp;Q$2)</f>
        <v>0</v>
      </c>
      <c r="R57" s="80">
        <f t="shared" si="0"/>
        <v>1</v>
      </c>
    </row>
    <row r="58" spans="1:18" ht="20.25" customHeight="1" x14ac:dyDescent="0.3">
      <c r="A58" s="86">
        <v>55</v>
      </c>
      <c r="B58" s="81" t="str">
        <f>VLOOKUP(A58,소속명!A:B,2,0)</f>
        <v>대진</v>
      </c>
      <c r="C58" s="90">
        <f>COUNTIF(종목별!C:C,$B58&amp;C$2)</f>
        <v>0</v>
      </c>
      <c r="D58" s="68">
        <f>COUNTIF(종목별!C:C,$B58&amp;D$2)</f>
        <v>2</v>
      </c>
      <c r="E58" s="68">
        <f>COUNTIF(종목별!C:C,$B58&amp;E$2)</f>
        <v>0</v>
      </c>
      <c r="F58" s="90">
        <f>COUNTIF(종목별!D:D,$B58&amp;F$2)</f>
        <v>0</v>
      </c>
      <c r="G58" s="68">
        <f>COUNTIF(종목별!D:D,$B58&amp;G$2)</f>
        <v>0</v>
      </c>
      <c r="H58" s="68">
        <f>COUNTIF(종목별!D:D,$B58&amp;H$2)</f>
        <v>2</v>
      </c>
      <c r="I58" s="68">
        <f>COUNTIF(종목별!D:D,$B58&amp;I$2)</f>
        <v>0</v>
      </c>
      <c r="J58" s="99">
        <f>COUNTIF(종목별!D:D,$B58&amp;J$2)</f>
        <v>0</v>
      </c>
      <c r="K58" s="90">
        <f>COUNTIF(종목별!E:E,$B58&amp;K$2)</f>
        <v>0</v>
      </c>
      <c r="L58" s="68">
        <f>COUNTIF(종목별!E:E,$B58&amp;L$2)</f>
        <v>0</v>
      </c>
      <c r="M58" s="68">
        <f>COUNTIF(종목별!E:E,$B58&amp;M$2)</f>
        <v>0</v>
      </c>
      <c r="N58" s="68">
        <f>COUNTIF(종목별!E:E,$B58&amp;N$2)</f>
        <v>0</v>
      </c>
      <c r="O58" s="68">
        <f>COUNTIF(종목별!E:E,$B58&amp;O$2)</f>
        <v>2</v>
      </c>
      <c r="P58" s="68">
        <f>COUNTIF(종목별!E:E,$B58&amp;P$2)</f>
        <v>0</v>
      </c>
      <c r="Q58" s="99">
        <f>COUNTIF(종목별!E:E,$B58&amp;Q$2)</f>
        <v>0</v>
      </c>
      <c r="R58" s="80">
        <f t="shared" si="0"/>
        <v>2</v>
      </c>
    </row>
    <row r="59" spans="1:18" ht="20.25" customHeight="1" x14ac:dyDescent="0.3">
      <c r="A59" s="86">
        <v>56</v>
      </c>
      <c r="B59" s="79" t="str">
        <f>VLOOKUP(A59,소속명!A:B,2,0)</f>
        <v>더블에잇</v>
      </c>
      <c r="C59" s="90">
        <f>COUNTIF(종목별!C:C,$B59&amp;C$2)</f>
        <v>1</v>
      </c>
      <c r="D59" s="68">
        <f>COUNTIF(종목별!C:C,$B59&amp;D$2)</f>
        <v>1</v>
      </c>
      <c r="E59" s="68">
        <f>COUNTIF(종목별!C:C,$B59&amp;E$2)</f>
        <v>1</v>
      </c>
      <c r="F59" s="90">
        <f>COUNTIF(종목별!D:D,$B59&amp;F$2)</f>
        <v>0</v>
      </c>
      <c r="G59" s="68">
        <f>COUNTIF(종목별!D:D,$B59&amp;G$2)</f>
        <v>3</v>
      </c>
      <c r="H59" s="68">
        <f>COUNTIF(종목별!D:D,$B59&amp;H$2)</f>
        <v>0</v>
      </c>
      <c r="I59" s="68">
        <f>COUNTIF(종목별!D:D,$B59&amp;I$2)</f>
        <v>0</v>
      </c>
      <c r="J59" s="99">
        <f>COUNTIF(종목별!D:D,$B59&amp;J$2)</f>
        <v>0</v>
      </c>
      <c r="K59" s="90">
        <f>COUNTIF(종목별!E:E,$B59&amp;K$2)</f>
        <v>0</v>
      </c>
      <c r="L59" s="68">
        <f>COUNTIF(종목별!E:E,$B59&amp;L$2)</f>
        <v>0</v>
      </c>
      <c r="M59" s="68">
        <f>COUNTIF(종목별!E:E,$B59&amp;M$2)</f>
        <v>0</v>
      </c>
      <c r="N59" s="68">
        <f>COUNTIF(종목별!E:E,$B59&amp;N$2)</f>
        <v>0</v>
      </c>
      <c r="O59" s="68">
        <f>COUNTIF(종목별!E:E,$B59&amp;O$2)</f>
        <v>3</v>
      </c>
      <c r="P59" s="68">
        <f>COUNTIF(종목별!E:E,$B59&amp;P$2)</f>
        <v>0</v>
      </c>
      <c r="Q59" s="99">
        <f>COUNTIF(종목별!E:E,$B59&amp;Q$2)</f>
        <v>0</v>
      </c>
      <c r="R59" s="80">
        <f t="shared" si="0"/>
        <v>3</v>
      </c>
    </row>
    <row r="60" spans="1:18" ht="20.25" customHeight="1" x14ac:dyDescent="0.3">
      <c r="A60" s="86">
        <v>57</v>
      </c>
      <c r="B60" s="79" t="str">
        <f>VLOOKUP(A60,소속명!A:B,2,0)</f>
        <v>드래곤64</v>
      </c>
      <c r="C60" s="90">
        <f>COUNTIF(종목별!C:C,$B60&amp;C$2)</f>
        <v>3</v>
      </c>
      <c r="D60" s="68">
        <f>COUNTIF(종목별!C:C,$B60&amp;D$2)</f>
        <v>1</v>
      </c>
      <c r="E60" s="68">
        <f>COUNTIF(종목별!C:C,$B60&amp;E$2)</f>
        <v>4</v>
      </c>
      <c r="F60" s="90">
        <f>COUNTIF(종목별!D:D,$B60&amp;F$2)</f>
        <v>0</v>
      </c>
      <c r="G60" s="68">
        <f>COUNTIF(종목별!D:D,$B60&amp;G$2)</f>
        <v>0</v>
      </c>
      <c r="H60" s="68">
        <f>COUNTIF(종목별!D:D,$B60&amp;H$2)</f>
        <v>0</v>
      </c>
      <c r="I60" s="68">
        <f>COUNTIF(종목별!D:D,$B60&amp;I$2)</f>
        <v>8</v>
      </c>
      <c r="J60" s="99">
        <f>COUNTIF(종목별!D:D,$B60&amp;J$2)</f>
        <v>0</v>
      </c>
      <c r="K60" s="90">
        <f>COUNTIF(종목별!E:E,$B60&amp;K$2)</f>
        <v>0</v>
      </c>
      <c r="L60" s="68">
        <f>COUNTIF(종목별!E:E,$B60&amp;L$2)</f>
        <v>0</v>
      </c>
      <c r="M60" s="68">
        <f>COUNTIF(종목별!E:E,$B60&amp;M$2)</f>
        <v>0</v>
      </c>
      <c r="N60" s="68">
        <f>COUNTIF(종목별!E:E,$B60&amp;N$2)</f>
        <v>3</v>
      </c>
      <c r="O60" s="68">
        <f>COUNTIF(종목별!E:E,$B60&amp;O$2)</f>
        <v>5</v>
      </c>
      <c r="P60" s="68">
        <f>COUNTIF(종목별!E:E,$B60&amp;P$2)</f>
        <v>0</v>
      </c>
      <c r="Q60" s="99">
        <f>COUNTIF(종목별!E:E,$B60&amp;Q$2)</f>
        <v>0</v>
      </c>
      <c r="R60" s="80">
        <f t="shared" si="0"/>
        <v>8</v>
      </c>
    </row>
    <row r="61" spans="1:18" ht="20.25" customHeight="1" x14ac:dyDescent="0.3">
      <c r="A61" s="86">
        <v>58</v>
      </c>
      <c r="B61" s="79" t="str">
        <f>VLOOKUP(A61,소속명!A:B,2,0)</f>
        <v>디아애</v>
      </c>
      <c r="C61" s="90">
        <f>COUNTIF(종목별!C:C,$B61&amp;C$2)</f>
        <v>1</v>
      </c>
      <c r="D61" s="68">
        <f>COUNTIF(종목별!C:C,$B61&amp;D$2)</f>
        <v>2</v>
      </c>
      <c r="E61" s="68">
        <f>COUNTIF(종목별!C:C,$B61&amp;E$2)</f>
        <v>3</v>
      </c>
      <c r="F61" s="90">
        <f>COUNTIF(종목별!D:D,$B61&amp;F$2)</f>
        <v>0</v>
      </c>
      <c r="G61" s="68">
        <f>COUNTIF(종목별!D:D,$B61&amp;G$2)</f>
        <v>0</v>
      </c>
      <c r="H61" s="68">
        <f>COUNTIF(종목별!D:D,$B61&amp;H$2)</f>
        <v>6</v>
      </c>
      <c r="I61" s="68">
        <f>COUNTIF(종목별!D:D,$B61&amp;I$2)</f>
        <v>0</v>
      </c>
      <c r="J61" s="99">
        <f>COUNTIF(종목별!D:D,$B61&amp;J$2)</f>
        <v>0</v>
      </c>
      <c r="K61" s="90">
        <f>COUNTIF(종목별!E:E,$B61&amp;K$2)</f>
        <v>0</v>
      </c>
      <c r="L61" s="68">
        <f>COUNTIF(종목별!E:E,$B61&amp;L$2)</f>
        <v>0</v>
      </c>
      <c r="M61" s="68">
        <f>COUNTIF(종목별!E:E,$B61&amp;M$2)</f>
        <v>0</v>
      </c>
      <c r="N61" s="68">
        <f>COUNTIF(종목별!E:E,$B61&amp;N$2)</f>
        <v>3</v>
      </c>
      <c r="O61" s="68">
        <f>COUNTIF(종목별!E:E,$B61&amp;O$2)</f>
        <v>3</v>
      </c>
      <c r="P61" s="68">
        <f>COUNTIF(종목별!E:E,$B61&amp;P$2)</f>
        <v>0</v>
      </c>
      <c r="Q61" s="99">
        <f>COUNTIF(종목별!E:E,$B61&amp;Q$2)</f>
        <v>0</v>
      </c>
      <c r="R61" s="80">
        <f t="shared" si="0"/>
        <v>6</v>
      </c>
    </row>
    <row r="62" spans="1:18" ht="20.25" customHeight="1" x14ac:dyDescent="0.3">
      <c r="A62" s="86">
        <v>59</v>
      </c>
      <c r="B62" s="79" t="str">
        <f>VLOOKUP(A62,소속명!A:B,2,0)</f>
        <v>레벨업</v>
      </c>
      <c r="C62" s="90">
        <f>COUNTIF(종목별!C:C,$B62&amp;C$2)</f>
        <v>4</v>
      </c>
      <c r="D62" s="68">
        <f>COUNTIF(종목별!C:C,$B62&amp;D$2)</f>
        <v>2</v>
      </c>
      <c r="E62" s="68">
        <f>COUNTIF(종목별!C:C,$B62&amp;E$2)</f>
        <v>6</v>
      </c>
      <c r="F62" s="90">
        <f>COUNTIF(종목별!D:D,$B62&amp;F$2)</f>
        <v>0</v>
      </c>
      <c r="G62" s="68">
        <f>COUNTIF(종목별!D:D,$B62&amp;G$2)</f>
        <v>1</v>
      </c>
      <c r="H62" s="68">
        <f>COUNTIF(종목별!D:D,$B62&amp;H$2)</f>
        <v>11</v>
      </c>
      <c r="I62" s="68">
        <f>COUNTIF(종목별!D:D,$B62&amp;I$2)</f>
        <v>0</v>
      </c>
      <c r="J62" s="99">
        <f>COUNTIF(종목별!D:D,$B62&amp;J$2)</f>
        <v>0</v>
      </c>
      <c r="K62" s="90">
        <f>COUNTIF(종목별!E:E,$B62&amp;K$2)</f>
        <v>0</v>
      </c>
      <c r="L62" s="68">
        <f>COUNTIF(종목별!E:E,$B62&amp;L$2)</f>
        <v>0</v>
      </c>
      <c r="M62" s="68">
        <f>COUNTIF(종목별!E:E,$B62&amp;M$2)</f>
        <v>8</v>
      </c>
      <c r="N62" s="68">
        <f>COUNTIF(종목별!E:E,$B62&amp;N$2)</f>
        <v>4</v>
      </c>
      <c r="O62" s="68">
        <f>COUNTIF(종목별!E:E,$B62&amp;O$2)</f>
        <v>0</v>
      </c>
      <c r="P62" s="68">
        <f>COUNTIF(종목별!E:E,$B62&amp;P$2)</f>
        <v>0</v>
      </c>
      <c r="Q62" s="99">
        <f>COUNTIF(종목별!E:E,$B62&amp;Q$2)</f>
        <v>0</v>
      </c>
      <c r="R62" s="80">
        <f t="shared" si="0"/>
        <v>12</v>
      </c>
    </row>
    <row r="63" spans="1:18" ht="20.25" customHeight="1" x14ac:dyDescent="0.3">
      <c r="A63" s="86">
        <v>60</v>
      </c>
      <c r="B63" s="79" t="str">
        <f>VLOOKUP(A63,소속명!A:B,2,0)</f>
        <v>민턴민턴</v>
      </c>
      <c r="C63" s="90">
        <f>COUNTIF(종목별!C:C,$B63&amp;C$2)</f>
        <v>0</v>
      </c>
      <c r="D63" s="68">
        <f>COUNTIF(종목별!C:C,$B63&amp;D$2)</f>
        <v>0</v>
      </c>
      <c r="E63" s="68">
        <f>COUNTIF(종목별!C:C,$B63&amp;E$2)</f>
        <v>1</v>
      </c>
      <c r="F63" s="90">
        <f>COUNTIF(종목별!D:D,$B63&amp;F$2)</f>
        <v>0</v>
      </c>
      <c r="G63" s="68">
        <f>COUNTIF(종목별!D:D,$B63&amp;G$2)</f>
        <v>1</v>
      </c>
      <c r="H63" s="68">
        <f>COUNTIF(종목별!D:D,$B63&amp;H$2)</f>
        <v>0</v>
      </c>
      <c r="I63" s="68">
        <f>COUNTIF(종목별!D:D,$B63&amp;I$2)</f>
        <v>0</v>
      </c>
      <c r="J63" s="99">
        <f>COUNTIF(종목별!D:D,$B63&amp;J$2)</f>
        <v>0</v>
      </c>
      <c r="K63" s="90">
        <f>COUNTIF(종목별!E:E,$B63&amp;K$2)</f>
        <v>0</v>
      </c>
      <c r="L63" s="68">
        <f>COUNTIF(종목별!E:E,$B63&amp;L$2)</f>
        <v>0</v>
      </c>
      <c r="M63" s="68">
        <f>COUNTIF(종목별!E:E,$B63&amp;M$2)</f>
        <v>0</v>
      </c>
      <c r="N63" s="68">
        <f>COUNTIF(종목별!E:E,$B63&amp;N$2)</f>
        <v>0</v>
      </c>
      <c r="O63" s="68">
        <f>COUNTIF(종목별!E:E,$B63&amp;O$2)</f>
        <v>1</v>
      </c>
      <c r="P63" s="68">
        <f>COUNTIF(종목별!E:E,$B63&amp;P$2)</f>
        <v>0</v>
      </c>
      <c r="Q63" s="99">
        <f>COUNTIF(종목별!E:E,$B63&amp;Q$2)</f>
        <v>0</v>
      </c>
      <c r="R63" s="80">
        <f t="shared" si="0"/>
        <v>1</v>
      </c>
    </row>
    <row r="64" spans="1:18" ht="20.25" customHeight="1" x14ac:dyDescent="0.3">
      <c r="A64" s="86">
        <v>61</v>
      </c>
      <c r="B64" s="79" t="str">
        <f>VLOOKUP(A64,소속명!A:B,2,0)</f>
        <v>민턴최고</v>
      </c>
      <c r="C64" s="90">
        <f>COUNTIF(종목별!C:C,$B64&amp;C$2)</f>
        <v>0</v>
      </c>
      <c r="D64" s="68">
        <f>COUNTIF(종목별!C:C,$B64&amp;D$2)</f>
        <v>0</v>
      </c>
      <c r="E64" s="68">
        <f>COUNTIF(종목별!C:C,$B64&amp;E$2)</f>
        <v>1</v>
      </c>
      <c r="F64" s="90">
        <f>COUNTIF(종목별!D:D,$B64&amp;F$2)</f>
        <v>0</v>
      </c>
      <c r="G64" s="68">
        <f>COUNTIF(종목별!D:D,$B64&amp;G$2)</f>
        <v>0</v>
      </c>
      <c r="H64" s="68">
        <f>COUNTIF(종목별!D:D,$B64&amp;H$2)</f>
        <v>0</v>
      </c>
      <c r="I64" s="68">
        <f>COUNTIF(종목별!D:D,$B64&amp;I$2)</f>
        <v>1</v>
      </c>
      <c r="J64" s="99">
        <f>COUNTIF(종목별!D:D,$B64&amp;J$2)</f>
        <v>0</v>
      </c>
      <c r="K64" s="90">
        <f>COUNTIF(종목별!E:E,$B64&amp;K$2)</f>
        <v>0</v>
      </c>
      <c r="L64" s="68">
        <f>COUNTIF(종목별!E:E,$B64&amp;L$2)</f>
        <v>0</v>
      </c>
      <c r="M64" s="68">
        <f>COUNTIF(종목별!E:E,$B64&amp;M$2)</f>
        <v>0</v>
      </c>
      <c r="N64" s="68">
        <f>COUNTIF(종목별!E:E,$B64&amp;N$2)</f>
        <v>0</v>
      </c>
      <c r="O64" s="68">
        <f>COUNTIF(종목별!E:E,$B64&amp;O$2)</f>
        <v>1</v>
      </c>
      <c r="P64" s="68">
        <f>COUNTIF(종목별!E:E,$B64&amp;P$2)</f>
        <v>0</v>
      </c>
      <c r="Q64" s="99">
        <f>COUNTIF(종목별!E:E,$B64&amp;Q$2)</f>
        <v>0</v>
      </c>
      <c r="R64" s="80">
        <f t="shared" si="0"/>
        <v>1</v>
      </c>
    </row>
    <row r="65" spans="1:18" ht="20.25" customHeight="1" x14ac:dyDescent="0.3">
      <c r="A65" s="86">
        <v>62</v>
      </c>
      <c r="B65" s="79" t="str">
        <f>VLOOKUP(A65,소속명!A:B,2,0)</f>
        <v>배즐사</v>
      </c>
      <c r="C65" s="90">
        <f>COUNTIF(종목별!C:C,$B65&amp;C$2)</f>
        <v>19</v>
      </c>
      <c r="D65" s="68">
        <f>COUNTIF(종목별!C:C,$B65&amp;D$2)</f>
        <v>27</v>
      </c>
      <c r="E65" s="68">
        <f>COUNTIF(종목별!C:C,$B65&amp;E$2)</f>
        <v>23</v>
      </c>
      <c r="F65" s="90">
        <f>COUNTIF(종목별!D:D,$B65&amp;F$2)</f>
        <v>0</v>
      </c>
      <c r="G65" s="68">
        <f>COUNTIF(종목별!D:D,$B65&amp;G$2)</f>
        <v>21</v>
      </c>
      <c r="H65" s="68">
        <f>COUNTIF(종목별!D:D,$B65&amp;H$2)</f>
        <v>47</v>
      </c>
      <c r="I65" s="68">
        <f>COUNTIF(종목별!D:D,$B65&amp;I$2)</f>
        <v>1</v>
      </c>
      <c r="J65" s="99">
        <f>COUNTIF(종목별!D:D,$B65&amp;J$2)</f>
        <v>0</v>
      </c>
      <c r="K65" s="90">
        <f>COUNTIF(종목별!E:E,$B65&amp;K$2)</f>
        <v>0</v>
      </c>
      <c r="L65" s="68">
        <f>COUNTIF(종목별!E:E,$B65&amp;L$2)</f>
        <v>2</v>
      </c>
      <c r="M65" s="68">
        <f>COUNTIF(종목별!E:E,$B65&amp;M$2)</f>
        <v>18</v>
      </c>
      <c r="N65" s="68">
        <f>COUNTIF(종목별!E:E,$B65&amp;N$2)</f>
        <v>16</v>
      </c>
      <c r="O65" s="68">
        <f>COUNTIF(종목별!E:E,$B65&amp;O$2)</f>
        <v>33</v>
      </c>
      <c r="P65" s="68">
        <f>COUNTIF(종목별!E:E,$B65&amp;P$2)</f>
        <v>0</v>
      </c>
      <c r="Q65" s="99">
        <f>COUNTIF(종목별!E:E,$B65&amp;Q$2)</f>
        <v>0</v>
      </c>
      <c r="R65" s="80">
        <f t="shared" si="0"/>
        <v>69</v>
      </c>
    </row>
    <row r="66" spans="1:18" ht="20.25" customHeight="1" x14ac:dyDescent="0.3">
      <c r="A66" s="86">
        <v>63</v>
      </c>
      <c r="B66" s="79" t="str">
        <f>VLOOKUP(A66,소속명!A:B,2,0)</f>
        <v>배친소</v>
      </c>
      <c r="C66" s="90">
        <f>COUNTIF(종목별!C:C,$B66&amp;C$2)</f>
        <v>0</v>
      </c>
      <c r="D66" s="68">
        <f>COUNTIF(종목별!C:C,$B66&amp;D$2)</f>
        <v>0</v>
      </c>
      <c r="E66" s="68">
        <f>COUNTIF(종목별!C:C,$B66&amp;E$2)</f>
        <v>1</v>
      </c>
      <c r="F66" s="90">
        <f>COUNTIF(종목별!D:D,$B66&amp;F$2)</f>
        <v>0</v>
      </c>
      <c r="G66" s="68">
        <f>COUNTIF(종목별!D:D,$B66&amp;G$2)</f>
        <v>0</v>
      </c>
      <c r="H66" s="68">
        <f>COUNTIF(종목별!D:D,$B66&amp;H$2)</f>
        <v>1</v>
      </c>
      <c r="I66" s="68">
        <f>COUNTIF(종목별!D:D,$B66&amp;I$2)</f>
        <v>0</v>
      </c>
      <c r="J66" s="99">
        <f>COUNTIF(종목별!D:D,$B66&amp;J$2)</f>
        <v>0</v>
      </c>
      <c r="K66" s="90">
        <f>COUNTIF(종목별!E:E,$B66&amp;K$2)</f>
        <v>0</v>
      </c>
      <c r="L66" s="68">
        <f>COUNTIF(종목별!E:E,$B66&amp;L$2)</f>
        <v>0</v>
      </c>
      <c r="M66" s="68">
        <f>COUNTIF(종목별!E:E,$B66&amp;M$2)</f>
        <v>0</v>
      </c>
      <c r="N66" s="68">
        <f>COUNTIF(종목별!E:E,$B66&amp;N$2)</f>
        <v>0</v>
      </c>
      <c r="O66" s="68">
        <f>COUNTIF(종목별!E:E,$B66&amp;O$2)</f>
        <v>1</v>
      </c>
      <c r="P66" s="68">
        <f>COUNTIF(종목별!E:E,$B66&amp;P$2)</f>
        <v>0</v>
      </c>
      <c r="Q66" s="99">
        <f>COUNTIF(종목별!E:E,$B66&amp;Q$2)</f>
        <v>0</v>
      </c>
      <c r="R66" s="80">
        <f t="shared" si="0"/>
        <v>1</v>
      </c>
    </row>
    <row r="67" spans="1:18" ht="20.25" customHeight="1" x14ac:dyDescent="0.3">
      <c r="A67" s="86">
        <v>64</v>
      </c>
      <c r="B67" s="81" t="str">
        <f>VLOOKUP(A67,소속명!A:B,2,0)</f>
        <v>번개</v>
      </c>
      <c r="C67" s="90">
        <f>COUNTIF(종목별!C:C,$B67&amp;C$2)</f>
        <v>1</v>
      </c>
      <c r="D67" s="68">
        <f>COUNTIF(종목별!C:C,$B67&amp;D$2)</f>
        <v>0</v>
      </c>
      <c r="E67" s="68">
        <f>COUNTIF(종목별!C:C,$B67&amp;E$2)</f>
        <v>0</v>
      </c>
      <c r="F67" s="90">
        <f>COUNTIF(종목별!D:D,$B67&amp;F$2)</f>
        <v>0</v>
      </c>
      <c r="G67" s="68">
        <f>COUNTIF(종목별!D:D,$B67&amp;G$2)</f>
        <v>0</v>
      </c>
      <c r="H67" s="68">
        <f>COUNTIF(종목별!D:D,$B67&amp;H$2)</f>
        <v>0</v>
      </c>
      <c r="I67" s="68">
        <f>COUNTIF(종목별!D:D,$B67&amp;I$2)</f>
        <v>1</v>
      </c>
      <c r="J67" s="99">
        <f>COUNTIF(종목별!D:D,$B67&amp;J$2)</f>
        <v>0</v>
      </c>
      <c r="K67" s="90">
        <f>COUNTIF(종목별!E:E,$B67&amp;K$2)</f>
        <v>0</v>
      </c>
      <c r="L67" s="68">
        <f>COUNTIF(종목별!E:E,$B67&amp;L$2)</f>
        <v>0</v>
      </c>
      <c r="M67" s="68">
        <f>COUNTIF(종목별!E:E,$B67&amp;M$2)</f>
        <v>1</v>
      </c>
      <c r="N67" s="68">
        <f>COUNTIF(종목별!E:E,$B67&amp;N$2)</f>
        <v>0</v>
      </c>
      <c r="O67" s="68">
        <f>COUNTIF(종목별!E:E,$B67&amp;O$2)</f>
        <v>0</v>
      </c>
      <c r="P67" s="68">
        <f>COUNTIF(종목별!E:E,$B67&amp;P$2)</f>
        <v>0</v>
      </c>
      <c r="Q67" s="99">
        <f>COUNTIF(종목별!E:E,$B67&amp;Q$2)</f>
        <v>0</v>
      </c>
      <c r="R67" s="80">
        <f t="shared" si="0"/>
        <v>1</v>
      </c>
    </row>
    <row r="68" spans="1:18" ht="20.25" customHeight="1" x14ac:dyDescent="0.3">
      <c r="A68" s="86">
        <v>65</v>
      </c>
      <c r="B68" s="79" t="str">
        <f>VLOOKUP(A68,소속명!A:B,2,0)</f>
        <v>병점</v>
      </c>
      <c r="C68" s="90">
        <f>COUNTIF(종목별!C:C,$B68&amp;C$2)</f>
        <v>1</v>
      </c>
      <c r="D68" s="68">
        <f>COUNTIF(종목별!C:C,$B68&amp;D$2)</f>
        <v>0</v>
      </c>
      <c r="E68" s="68">
        <f>COUNTIF(종목별!C:C,$B68&amp;E$2)</f>
        <v>0</v>
      </c>
      <c r="F68" s="90">
        <f>COUNTIF(종목별!D:D,$B68&amp;F$2)</f>
        <v>0</v>
      </c>
      <c r="G68" s="68">
        <f>COUNTIF(종목별!D:D,$B68&amp;G$2)</f>
        <v>0</v>
      </c>
      <c r="H68" s="68">
        <f>COUNTIF(종목별!D:D,$B68&amp;H$2)</f>
        <v>0</v>
      </c>
      <c r="I68" s="68">
        <f>COUNTIF(종목별!D:D,$B68&amp;I$2)</f>
        <v>1</v>
      </c>
      <c r="J68" s="99">
        <f>COUNTIF(종목별!D:D,$B68&amp;J$2)</f>
        <v>0</v>
      </c>
      <c r="K68" s="90">
        <f>COUNTIF(종목별!E:E,$B68&amp;K$2)</f>
        <v>0</v>
      </c>
      <c r="L68" s="68">
        <f>COUNTIF(종목별!E:E,$B68&amp;L$2)</f>
        <v>0</v>
      </c>
      <c r="M68" s="68">
        <f>COUNTIF(종목별!E:E,$B68&amp;M$2)</f>
        <v>1</v>
      </c>
      <c r="N68" s="68">
        <f>COUNTIF(종목별!E:E,$B68&amp;N$2)</f>
        <v>0</v>
      </c>
      <c r="O68" s="68">
        <f>COUNTIF(종목별!E:E,$B68&amp;O$2)</f>
        <v>0</v>
      </c>
      <c r="P68" s="68">
        <f>COUNTIF(종목별!E:E,$B68&amp;P$2)</f>
        <v>0</v>
      </c>
      <c r="Q68" s="99">
        <f>COUNTIF(종목별!E:E,$B68&amp;Q$2)</f>
        <v>0</v>
      </c>
      <c r="R68" s="80">
        <f t="shared" ref="R68:R113" si="1">SUM(C68:Q68)/3</f>
        <v>1</v>
      </c>
    </row>
    <row r="69" spans="1:18" ht="20.25" customHeight="1" x14ac:dyDescent="0.3">
      <c r="A69" s="86">
        <v>66</v>
      </c>
      <c r="B69" s="79" t="str">
        <f>VLOOKUP(A69,소속명!A:B,2,0)</f>
        <v>부천송내</v>
      </c>
      <c r="C69" s="90">
        <f>COUNTIF(종목별!C:C,$B69&amp;C$2)</f>
        <v>1</v>
      </c>
      <c r="D69" s="68">
        <f>COUNTIF(종목별!C:C,$B69&amp;D$2)</f>
        <v>1</v>
      </c>
      <c r="E69" s="68">
        <f>COUNTIF(종목별!C:C,$B69&amp;E$2)</f>
        <v>2</v>
      </c>
      <c r="F69" s="90">
        <f>COUNTIF(종목별!D:D,$B69&amp;F$2)</f>
        <v>0</v>
      </c>
      <c r="G69" s="68">
        <f>COUNTIF(종목별!D:D,$B69&amp;G$2)</f>
        <v>0</v>
      </c>
      <c r="H69" s="68">
        <f>COUNTIF(종목별!D:D,$B69&amp;H$2)</f>
        <v>0</v>
      </c>
      <c r="I69" s="68">
        <f>COUNTIF(종목별!D:D,$B69&amp;I$2)</f>
        <v>4</v>
      </c>
      <c r="J69" s="99">
        <f>COUNTIF(종목별!D:D,$B69&amp;J$2)</f>
        <v>0</v>
      </c>
      <c r="K69" s="90">
        <f>COUNTIF(종목별!E:E,$B69&amp;K$2)</f>
        <v>0</v>
      </c>
      <c r="L69" s="68">
        <f>COUNTIF(종목별!E:E,$B69&amp;L$2)</f>
        <v>0</v>
      </c>
      <c r="M69" s="68">
        <f>COUNTIF(종목별!E:E,$B69&amp;M$2)</f>
        <v>0</v>
      </c>
      <c r="N69" s="68">
        <f>COUNTIF(종목별!E:E,$B69&amp;N$2)</f>
        <v>4</v>
      </c>
      <c r="O69" s="68">
        <f>COUNTIF(종목별!E:E,$B69&amp;O$2)</f>
        <v>0</v>
      </c>
      <c r="P69" s="68">
        <f>COUNTIF(종목별!E:E,$B69&amp;P$2)</f>
        <v>0</v>
      </c>
      <c r="Q69" s="99">
        <f>COUNTIF(종목별!E:E,$B69&amp;Q$2)</f>
        <v>0</v>
      </c>
      <c r="R69" s="80">
        <f t="shared" si="1"/>
        <v>4</v>
      </c>
    </row>
    <row r="70" spans="1:18" ht="20.25" customHeight="1" x14ac:dyDescent="0.3">
      <c r="A70" s="86">
        <v>67</v>
      </c>
      <c r="B70" s="79" t="str">
        <f>VLOOKUP(A70,소속명!A:B,2,0)</f>
        <v>북내</v>
      </c>
      <c r="C70" s="90">
        <f>COUNTIF(종목별!C:C,$B70&amp;C$2)</f>
        <v>3</v>
      </c>
      <c r="D70" s="68">
        <f>COUNTIF(종목별!C:C,$B70&amp;D$2)</f>
        <v>0</v>
      </c>
      <c r="E70" s="68">
        <f>COUNTIF(종목별!C:C,$B70&amp;E$2)</f>
        <v>0</v>
      </c>
      <c r="F70" s="90">
        <f>COUNTIF(종목별!D:D,$B70&amp;F$2)</f>
        <v>0</v>
      </c>
      <c r="G70" s="68">
        <f>COUNTIF(종목별!D:D,$B70&amp;G$2)</f>
        <v>1</v>
      </c>
      <c r="H70" s="68">
        <f>COUNTIF(종목별!D:D,$B70&amp;H$2)</f>
        <v>1</v>
      </c>
      <c r="I70" s="68">
        <f>COUNTIF(종목별!D:D,$B70&amp;I$2)</f>
        <v>1</v>
      </c>
      <c r="J70" s="99">
        <f>COUNTIF(종목별!D:D,$B70&amp;J$2)</f>
        <v>0</v>
      </c>
      <c r="K70" s="90">
        <f>COUNTIF(종목별!E:E,$B70&amp;K$2)</f>
        <v>0</v>
      </c>
      <c r="L70" s="68">
        <f>COUNTIF(종목별!E:E,$B70&amp;L$2)</f>
        <v>0</v>
      </c>
      <c r="M70" s="68">
        <f>COUNTIF(종목별!E:E,$B70&amp;M$2)</f>
        <v>0</v>
      </c>
      <c r="N70" s="68">
        <f>COUNTIF(종목별!E:E,$B70&amp;N$2)</f>
        <v>0</v>
      </c>
      <c r="O70" s="68">
        <f>COUNTIF(종목별!E:E,$B70&amp;O$2)</f>
        <v>3</v>
      </c>
      <c r="P70" s="68">
        <f>COUNTIF(종목별!E:E,$B70&amp;P$2)</f>
        <v>0</v>
      </c>
      <c r="Q70" s="99">
        <f>COUNTIF(종목별!E:E,$B70&amp;Q$2)</f>
        <v>0</v>
      </c>
      <c r="R70" s="80">
        <f t="shared" si="1"/>
        <v>3</v>
      </c>
    </row>
    <row r="71" spans="1:18" ht="20.25" customHeight="1" x14ac:dyDescent="0.3">
      <c r="A71" s="86">
        <v>68</v>
      </c>
      <c r="B71" s="79" t="str">
        <f>VLOOKUP(A71,소속명!A:B,2,0)</f>
        <v>북샘</v>
      </c>
      <c r="C71" s="90">
        <f>COUNTIF(종목별!C:C,$B71&amp;C$2)</f>
        <v>0</v>
      </c>
      <c r="D71" s="68">
        <f>COUNTIF(종목별!C:C,$B71&amp;D$2)</f>
        <v>1</v>
      </c>
      <c r="E71" s="68">
        <f>COUNTIF(종목별!C:C,$B71&amp;E$2)</f>
        <v>0</v>
      </c>
      <c r="F71" s="90">
        <f>COUNTIF(종목별!D:D,$B71&amp;F$2)</f>
        <v>0</v>
      </c>
      <c r="G71" s="68">
        <f>COUNTIF(종목별!D:D,$B71&amp;G$2)</f>
        <v>1</v>
      </c>
      <c r="H71" s="68">
        <f>COUNTIF(종목별!D:D,$B71&amp;H$2)</f>
        <v>0</v>
      </c>
      <c r="I71" s="68">
        <f>COUNTIF(종목별!D:D,$B71&amp;I$2)</f>
        <v>0</v>
      </c>
      <c r="J71" s="99">
        <f>COUNTIF(종목별!D:D,$B71&amp;J$2)</f>
        <v>0</v>
      </c>
      <c r="K71" s="90">
        <f>COUNTIF(종목별!E:E,$B71&amp;K$2)</f>
        <v>0</v>
      </c>
      <c r="L71" s="68">
        <f>COUNTIF(종목별!E:E,$B71&amp;L$2)</f>
        <v>0</v>
      </c>
      <c r="M71" s="68">
        <f>COUNTIF(종목별!E:E,$B71&amp;M$2)</f>
        <v>0</v>
      </c>
      <c r="N71" s="68">
        <f>COUNTIF(종목별!E:E,$B71&amp;N$2)</f>
        <v>0</v>
      </c>
      <c r="O71" s="68">
        <f>COUNTIF(종목별!E:E,$B71&amp;O$2)</f>
        <v>1</v>
      </c>
      <c r="P71" s="68">
        <f>COUNTIF(종목별!E:E,$B71&amp;P$2)</f>
        <v>0</v>
      </c>
      <c r="Q71" s="99">
        <f>COUNTIF(종목별!E:E,$B71&amp;Q$2)</f>
        <v>0</v>
      </c>
      <c r="R71" s="80">
        <f t="shared" si="1"/>
        <v>1</v>
      </c>
    </row>
    <row r="72" spans="1:18" ht="20.25" customHeight="1" x14ac:dyDescent="0.3">
      <c r="A72" s="86">
        <v>69</v>
      </c>
      <c r="B72" s="79" t="str">
        <f>VLOOKUP(A72,소속명!A:B,2,0)</f>
        <v>사리울</v>
      </c>
      <c r="C72" s="90">
        <f>COUNTIF(종목별!C:C,$B72&amp;C$2)</f>
        <v>1</v>
      </c>
      <c r="D72" s="68">
        <f>COUNTIF(종목별!C:C,$B72&amp;D$2)</f>
        <v>0</v>
      </c>
      <c r="E72" s="68">
        <f>COUNTIF(종목별!C:C,$B72&amp;E$2)</f>
        <v>1</v>
      </c>
      <c r="F72" s="90">
        <f>COUNTIF(종목별!D:D,$B72&amp;F$2)</f>
        <v>0</v>
      </c>
      <c r="G72" s="68">
        <f>COUNTIF(종목별!D:D,$B72&amp;G$2)</f>
        <v>0</v>
      </c>
      <c r="H72" s="68">
        <f>COUNTIF(종목별!D:D,$B72&amp;H$2)</f>
        <v>0</v>
      </c>
      <c r="I72" s="68">
        <f>COUNTIF(종목별!D:D,$B72&amp;I$2)</f>
        <v>0</v>
      </c>
      <c r="J72" s="99">
        <f>COUNTIF(종목별!D:D,$B72&amp;J$2)</f>
        <v>2</v>
      </c>
      <c r="K72" s="90">
        <f>COUNTIF(종목별!E:E,$B72&amp;K$2)</f>
        <v>0</v>
      </c>
      <c r="L72" s="68">
        <f>COUNTIF(종목별!E:E,$B72&amp;L$2)</f>
        <v>0</v>
      </c>
      <c r="M72" s="68">
        <f>COUNTIF(종목별!E:E,$B72&amp;M$2)</f>
        <v>0</v>
      </c>
      <c r="N72" s="68">
        <f>COUNTIF(종목별!E:E,$B72&amp;N$2)</f>
        <v>2</v>
      </c>
      <c r="O72" s="68">
        <f>COUNTIF(종목별!E:E,$B72&amp;O$2)</f>
        <v>0</v>
      </c>
      <c r="P72" s="68">
        <f>COUNTIF(종목별!E:E,$B72&amp;P$2)</f>
        <v>0</v>
      </c>
      <c r="Q72" s="99">
        <f>COUNTIF(종목별!E:E,$B72&amp;Q$2)</f>
        <v>0</v>
      </c>
      <c r="R72" s="80">
        <f t="shared" si="1"/>
        <v>2</v>
      </c>
    </row>
    <row r="73" spans="1:18" ht="20.25" customHeight="1" x14ac:dyDescent="0.3">
      <c r="A73" s="86">
        <v>70</v>
      </c>
      <c r="B73" s="79" t="str">
        <f>VLOOKUP(A73,소속명!A:B,2,0)</f>
        <v>삼성</v>
      </c>
      <c r="C73" s="90">
        <f>COUNTIF(종목별!C:C,$B73&amp;C$2)</f>
        <v>1</v>
      </c>
      <c r="D73" s="68">
        <f>COUNTIF(종목별!C:C,$B73&amp;D$2)</f>
        <v>1</v>
      </c>
      <c r="E73" s="68">
        <f>COUNTIF(종목별!C:C,$B73&amp;E$2)</f>
        <v>0</v>
      </c>
      <c r="F73" s="90">
        <f>COUNTIF(종목별!D:D,$B73&amp;F$2)</f>
        <v>0</v>
      </c>
      <c r="G73" s="68">
        <f>COUNTIF(종목별!D:D,$B73&amp;G$2)</f>
        <v>2</v>
      </c>
      <c r="H73" s="68">
        <f>COUNTIF(종목별!D:D,$B73&amp;H$2)</f>
        <v>0</v>
      </c>
      <c r="I73" s="68">
        <f>COUNTIF(종목별!D:D,$B73&amp;I$2)</f>
        <v>0</v>
      </c>
      <c r="J73" s="99">
        <f>COUNTIF(종목별!D:D,$B73&amp;J$2)</f>
        <v>0</v>
      </c>
      <c r="K73" s="90">
        <f>COUNTIF(종목별!E:E,$B73&amp;K$2)</f>
        <v>0</v>
      </c>
      <c r="L73" s="68">
        <f>COUNTIF(종목별!E:E,$B73&amp;L$2)</f>
        <v>0</v>
      </c>
      <c r="M73" s="68">
        <f>COUNTIF(종목별!E:E,$B73&amp;M$2)</f>
        <v>0</v>
      </c>
      <c r="N73" s="68">
        <f>COUNTIF(종목별!E:E,$B73&amp;N$2)</f>
        <v>2</v>
      </c>
      <c r="O73" s="68">
        <f>COUNTIF(종목별!E:E,$B73&amp;O$2)</f>
        <v>0</v>
      </c>
      <c r="P73" s="68">
        <f>COUNTIF(종목별!E:E,$B73&amp;P$2)</f>
        <v>0</v>
      </c>
      <c r="Q73" s="99">
        <f>COUNTIF(종목별!E:E,$B73&amp;Q$2)</f>
        <v>0</v>
      </c>
      <c r="R73" s="80">
        <f t="shared" si="1"/>
        <v>2</v>
      </c>
    </row>
    <row r="74" spans="1:18" ht="20.25" customHeight="1" x14ac:dyDescent="0.3">
      <c r="A74" s="86">
        <v>71</v>
      </c>
      <c r="B74" s="79" t="str">
        <f>VLOOKUP(A74,소속명!A:B,2,0)</f>
        <v>서경</v>
      </c>
      <c r="C74" s="90">
        <f>COUNTIF(종목별!C:C,$B74&amp;C$2)</f>
        <v>6</v>
      </c>
      <c r="D74" s="68">
        <f>COUNTIF(종목별!C:C,$B74&amp;D$2)</f>
        <v>2</v>
      </c>
      <c r="E74" s="68">
        <f>COUNTIF(종목별!C:C,$B74&amp;E$2)</f>
        <v>6</v>
      </c>
      <c r="F74" s="90">
        <f>COUNTIF(종목별!D:D,$B74&amp;F$2)</f>
        <v>0</v>
      </c>
      <c r="G74" s="68">
        <f>COUNTIF(종목별!D:D,$B74&amp;G$2)</f>
        <v>0</v>
      </c>
      <c r="H74" s="68">
        <f>COUNTIF(종목별!D:D,$B74&amp;H$2)</f>
        <v>0</v>
      </c>
      <c r="I74" s="68">
        <f>COUNTIF(종목별!D:D,$B74&amp;I$2)</f>
        <v>11</v>
      </c>
      <c r="J74" s="99">
        <f>COUNTIF(종목별!D:D,$B74&amp;J$2)</f>
        <v>3</v>
      </c>
      <c r="K74" s="90">
        <f>COUNTIF(종목별!E:E,$B74&amp;K$2)</f>
        <v>0</v>
      </c>
      <c r="L74" s="68">
        <f>COUNTIF(종목별!E:E,$B74&amp;L$2)</f>
        <v>2</v>
      </c>
      <c r="M74" s="68">
        <f>COUNTIF(종목별!E:E,$B74&amp;M$2)</f>
        <v>0</v>
      </c>
      <c r="N74" s="68">
        <f>COUNTIF(종목별!E:E,$B74&amp;N$2)</f>
        <v>0</v>
      </c>
      <c r="O74" s="68">
        <f>COUNTIF(종목별!E:E,$B74&amp;O$2)</f>
        <v>12</v>
      </c>
      <c r="P74" s="68">
        <f>COUNTIF(종목별!E:E,$B74&amp;P$2)</f>
        <v>0</v>
      </c>
      <c r="Q74" s="99">
        <f>COUNTIF(종목별!E:E,$B74&amp;Q$2)</f>
        <v>0</v>
      </c>
      <c r="R74" s="80">
        <f t="shared" si="1"/>
        <v>14</v>
      </c>
    </row>
    <row r="75" spans="1:18" ht="20.25" customHeight="1" x14ac:dyDescent="0.3">
      <c r="A75" s="86">
        <v>72</v>
      </c>
      <c r="B75" s="79" t="str">
        <f>VLOOKUP(A75,소속명!A:B,2,0)</f>
        <v>서울</v>
      </c>
      <c r="C75" s="90">
        <f>COUNTIF(종목별!C:C,$B75&amp;C$2)</f>
        <v>0</v>
      </c>
      <c r="D75" s="68">
        <f>COUNTIF(종목별!C:C,$B75&amp;D$2)</f>
        <v>0</v>
      </c>
      <c r="E75" s="68">
        <f>COUNTIF(종목별!C:C,$B75&amp;E$2)</f>
        <v>1</v>
      </c>
      <c r="F75" s="90">
        <f>COUNTIF(종목별!D:D,$B75&amp;F$2)</f>
        <v>0</v>
      </c>
      <c r="G75" s="68">
        <f>COUNTIF(종목별!D:D,$B75&amp;G$2)</f>
        <v>0</v>
      </c>
      <c r="H75" s="68">
        <f>COUNTIF(종목별!D:D,$B75&amp;H$2)</f>
        <v>0</v>
      </c>
      <c r="I75" s="68">
        <f>COUNTIF(종목별!D:D,$B75&amp;I$2)</f>
        <v>1</v>
      </c>
      <c r="J75" s="99">
        <f>COUNTIF(종목별!D:D,$B75&amp;J$2)</f>
        <v>0</v>
      </c>
      <c r="K75" s="90">
        <f>COUNTIF(종목별!E:E,$B75&amp;K$2)</f>
        <v>0</v>
      </c>
      <c r="L75" s="68">
        <f>COUNTIF(종목별!E:E,$B75&amp;L$2)</f>
        <v>0</v>
      </c>
      <c r="M75" s="68">
        <f>COUNTIF(종목별!E:E,$B75&amp;M$2)</f>
        <v>0</v>
      </c>
      <c r="N75" s="68">
        <f>COUNTIF(종목별!E:E,$B75&amp;N$2)</f>
        <v>0</v>
      </c>
      <c r="O75" s="68">
        <f>COUNTIF(종목별!E:E,$B75&amp;O$2)</f>
        <v>1</v>
      </c>
      <c r="P75" s="68">
        <f>COUNTIF(종목별!E:E,$B75&amp;P$2)</f>
        <v>0</v>
      </c>
      <c r="Q75" s="99">
        <f>COUNTIF(종목별!E:E,$B75&amp;Q$2)</f>
        <v>0</v>
      </c>
      <c r="R75" s="80">
        <f t="shared" si="1"/>
        <v>1</v>
      </c>
    </row>
    <row r="76" spans="1:18" ht="20.25" customHeight="1" x14ac:dyDescent="0.3">
      <c r="A76" s="86">
        <v>73</v>
      </c>
      <c r="B76" s="79" t="str">
        <f>VLOOKUP(A76,소속명!A:B,2,0)</f>
        <v>서해</v>
      </c>
      <c r="C76" s="90">
        <f>COUNTIF(종목별!C:C,$B76&amp;C$2)</f>
        <v>1</v>
      </c>
      <c r="D76" s="68">
        <f>COUNTIF(종목별!C:C,$B76&amp;D$2)</f>
        <v>0</v>
      </c>
      <c r="E76" s="68">
        <f>COUNTIF(종목별!C:C,$B76&amp;E$2)</f>
        <v>0</v>
      </c>
      <c r="F76" s="90">
        <f>COUNTIF(종목별!D:D,$B76&amp;F$2)</f>
        <v>0</v>
      </c>
      <c r="G76" s="68">
        <f>COUNTIF(종목별!D:D,$B76&amp;G$2)</f>
        <v>0</v>
      </c>
      <c r="H76" s="68">
        <f>COUNTIF(종목별!D:D,$B76&amp;H$2)</f>
        <v>0</v>
      </c>
      <c r="I76" s="68">
        <f>COUNTIF(종목별!D:D,$B76&amp;I$2)</f>
        <v>1</v>
      </c>
      <c r="J76" s="99">
        <f>COUNTIF(종목별!D:D,$B76&amp;J$2)</f>
        <v>0</v>
      </c>
      <c r="K76" s="90">
        <f>COUNTIF(종목별!E:E,$B76&amp;K$2)</f>
        <v>0</v>
      </c>
      <c r="L76" s="68">
        <f>COUNTIF(종목별!E:E,$B76&amp;L$2)</f>
        <v>0</v>
      </c>
      <c r="M76" s="68">
        <f>COUNTIF(종목별!E:E,$B76&amp;M$2)</f>
        <v>0</v>
      </c>
      <c r="N76" s="68">
        <f>COUNTIF(종목별!E:E,$B76&amp;N$2)</f>
        <v>1</v>
      </c>
      <c r="O76" s="68">
        <f>COUNTIF(종목별!E:E,$B76&amp;O$2)</f>
        <v>0</v>
      </c>
      <c r="P76" s="68">
        <f>COUNTIF(종목별!E:E,$B76&amp;P$2)</f>
        <v>0</v>
      </c>
      <c r="Q76" s="99">
        <f>COUNTIF(종목별!E:E,$B76&amp;Q$2)</f>
        <v>0</v>
      </c>
      <c r="R76" s="80">
        <f t="shared" si="1"/>
        <v>1</v>
      </c>
    </row>
    <row r="77" spans="1:18" ht="20.25" customHeight="1" x14ac:dyDescent="0.3">
      <c r="A77" s="86">
        <v>74</v>
      </c>
      <c r="B77" s="79" t="str">
        <f>VLOOKUP(A77,소속명!A:B,2,0)</f>
        <v>성남</v>
      </c>
      <c r="C77" s="90">
        <f>COUNTIF(종목별!C:C,$B77&amp;C$2)</f>
        <v>0</v>
      </c>
      <c r="D77" s="68">
        <f>COUNTIF(종목별!C:C,$B77&amp;D$2)</f>
        <v>1</v>
      </c>
      <c r="E77" s="68">
        <f>COUNTIF(종목별!C:C,$B77&amp;E$2)</f>
        <v>0</v>
      </c>
      <c r="F77" s="90">
        <f>COUNTIF(종목별!D:D,$B77&amp;F$2)</f>
        <v>0</v>
      </c>
      <c r="G77" s="68">
        <f>COUNTIF(종목별!D:D,$B77&amp;G$2)</f>
        <v>0</v>
      </c>
      <c r="H77" s="68">
        <f>COUNTIF(종목별!D:D,$B77&amp;H$2)</f>
        <v>1</v>
      </c>
      <c r="I77" s="68">
        <f>COUNTIF(종목별!D:D,$B77&amp;I$2)</f>
        <v>0</v>
      </c>
      <c r="J77" s="99">
        <f>COUNTIF(종목별!D:D,$B77&amp;J$2)</f>
        <v>0</v>
      </c>
      <c r="K77" s="90">
        <f>COUNTIF(종목별!E:E,$B77&amp;K$2)</f>
        <v>0</v>
      </c>
      <c r="L77" s="68">
        <f>COUNTIF(종목별!E:E,$B77&amp;L$2)</f>
        <v>0</v>
      </c>
      <c r="M77" s="68">
        <f>COUNTIF(종목별!E:E,$B77&amp;M$2)</f>
        <v>0</v>
      </c>
      <c r="N77" s="68">
        <f>COUNTIF(종목별!E:E,$B77&amp;N$2)</f>
        <v>0</v>
      </c>
      <c r="O77" s="68">
        <f>COUNTIF(종목별!E:E,$B77&amp;O$2)</f>
        <v>1</v>
      </c>
      <c r="P77" s="68">
        <f>COUNTIF(종목별!E:E,$B77&amp;P$2)</f>
        <v>0</v>
      </c>
      <c r="Q77" s="99">
        <f>COUNTIF(종목별!E:E,$B77&amp;Q$2)</f>
        <v>0</v>
      </c>
      <c r="R77" s="80">
        <f t="shared" si="1"/>
        <v>1</v>
      </c>
    </row>
    <row r="78" spans="1:18" ht="20.25" customHeight="1" x14ac:dyDescent="0.3">
      <c r="A78" s="86">
        <v>75</v>
      </c>
      <c r="B78" s="79" t="str">
        <f>VLOOKUP(A78,소속명!A:B,2,0)</f>
        <v>성남대진</v>
      </c>
      <c r="C78" s="90">
        <f>COUNTIF(종목별!C:C,$B78&amp;C$2)</f>
        <v>0</v>
      </c>
      <c r="D78" s="68">
        <f>COUNTIF(종목별!C:C,$B78&amp;D$2)</f>
        <v>0</v>
      </c>
      <c r="E78" s="68">
        <f>COUNTIF(종목별!C:C,$B78&amp;E$2)</f>
        <v>2</v>
      </c>
      <c r="F78" s="90">
        <f>COUNTIF(종목별!D:D,$B78&amp;F$2)</f>
        <v>0</v>
      </c>
      <c r="G78" s="68">
        <f>COUNTIF(종목별!D:D,$B78&amp;G$2)</f>
        <v>0</v>
      </c>
      <c r="H78" s="68">
        <f>COUNTIF(종목별!D:D,$B78&amp;H$2)</f>
        <v>1</v>
      </c>
      <c r="I78" s="68">
        <f>COUNTIF(종목별!D:D,$B78&amp;I$2)</f>
        <v>1</v>
      </c>
      <c r="J78" s="99">
        <f>COUNTIF(종목별!D:D,$B78&amp;J$2)</f>
        <v>0</v>
      </c>
      <c r="K78" s="90">
        <f>COUNTIF(종목별!E:E,$B78&amp;K$2)</f>
        <v>0</v>
      </c>
      <c r="L78" s="68">
        <f>COUNTIF(종목별!E:E,$B78&amp;L$2)</f>
        <v>0</v>
      </c>
      <c r="M78" s="68">
        <f>COUNTIF(종목별!E:E,$B78&amp;M$2)</f>
        <v>0</v>
      </c>
      <c r="N78" s="68">
        <f>COUNTIF(종목별!E:E,$B78&amp;N$2)</f>
        <v>1</v>
      </c>
      <c r="O78" s="68">
        <f>COUNTIF(종목별!E:E,$B78&amp;O$2)</f>
        <v>1</v>
      </c>
      <c r="P78" s="68">
        <f>COUNTIF(종목별!E:E,$B78&amp;P$2)</f>
        <v>0</v>
      </c>
      <c r="Q78" s="99">
        <f>COUNTIF(종목별!E:E,$B78&amp;Q$2)</f>
        <v>0</v>
      </c>
      <c r="R78" s="80">
        <f t="shared" si="1"/>
        <v>2</v>
      </c>
    </row>
    <row r="79" spans="1:18" ht="20.25" customHeight="1" x14ac:dyDescent="0.3">
      <c r="A79" s="86">
        <v>76</v>
      </c>
      <c r="B79" s="79" t="str">
        <f>VLOOKUP(A79,소속명!A:B,2,0)</f>
        <v>셔틀콕</v>
      </c>
      <c r="C79" s="90">
        <f>COUNTIF(종목별!C:C,$B79&amp;C$2)</f>
        <v>2</v>
      </c>
      <c r="D79" s="68">
        <f>COUNTIF(종목별!C:C,$B79&amp;D$2)</f>
        <v>0</v>
      </c>
      <c r="E79" s="68">
        <f>COUNTIF(종목별!C:C,$B79&amp;E$2)</f>
        <v>0</v>
      </c>
      <c r="F79" s="90">
        <f>COUNTIF(종목별!D:D,$B79&amp;F$2)</f>
        <v>0</v>
      </c>
      <c r="G79" s="68">
        <f>COUNTIF(종목별!D:D,$B79&amp;G$2)</f>
        <v>2</v>
      </c>
      <c r="H79" s="68">
        <f>COUNTIF(종목별!D:D,$B79&amp;H$2)</f>
        <v>0</v>
      </c>
      <c r="I79" s="68">
        <f>COUNTIF(종목별!D:D,$B79&amp;I$2)</f>
        <v>0</v>
      </c>
      <c r="J79" s="99">
        <f>COUNTIF(종목별!D:D,$B79&amp;J$2)</f>
        <v>0</v>
      </c>
      <c r="K79" s="90">
        <f>COUNTIF(종목별!E:E,$B79&amp;K$2)</f>
        <v>0</v>
      </c>
      <c r="L79" s="68">
        <f>COUNTIF(종목별!E:E,$B79&amp;L$2)</f>
        <v>0</v>
      </c>
      <c r="M79" s="68">
        <f>COUNTIF(종목별!E:E,$B79&amp;M$2)</f>
        <v>0</v>
      </c>
      <c r="N79" s="68">
        <f>COUNTIF(종목별!E:E,$B79&amp;N$2)</f>
        <v>0</v>
      </c>
      <c r="O79" s="68">
        <f>COUNTIF(종목별!E:E,$B79&amp;O$2)</f>
        <v>2</v>
      </c>
      <c r="P79" s="68">
        <f>COUNTIF(종목별!E:E,$B79&amp;P$2)</f>
        <v>0</v>
      </c>
      <c r="Q79" s="99">
        <f>COUNTIF(종목별!E:E,$B79&amp;Q$2)</f>
        <v>0</v>
      </c>
      <c r="R79" s="80">
        <f t="shared" si="1"/>
        <v>2</v>
      </c>
    </row>
    <row r="80" spans="1:18" ht="20.25" customHeight="1" x14ac:dyDescent="0.3">
      <c r="A80" s="86">
        <v>77</v>
      </c>
      <c r="B80" s="79" t="str">
        <f>VLOOKUP(A80,소속명!A:B,2,0)</f>
        <v>속초하이</v>
      </c>
      <c r="C80" s="90">
        <f>COUNTIF(종목별!C:C,$B80&amp;C$2)</f>
        <v>1</v>
      </c>
      <c r="D80" s="68">
        <f>COUNTIF(종목별!C:C,$B80&amp;D$2)</f>
        <v>0</v>
      </c>
      <c r="E80" s="68">
        <f>COUNTIF(종목별!C:C,$B80&amp;E$2)</f>
        <v>0</v>
      </c>
      <c r="F80" s="90">
        <f>COUNTIF(종목별!D:D,$B80&amp;F$2)</f>
        <v>0</v>
      </c>
      <c r="G80" s="68">
        <f>COUNTIF(종목별!D:D,$B80&amp;G$2)</f>
        <v>0</v>
      </c>
      <c r="H80" s="68">
        <f>COUNTIF(종목별!D:D,$B80&amp;H$2)</f>
        <v>0</v>
      </c>
      <c r="I80" s="68">
        <f>COUNTIF(종목별!D:D,$B80&amp;I$2)</f>
        <v>0</v>
      </c>
      <c r="J80" s="99">
        <f>COUNTIF(종목별!D:D,$B80&amp;J$2)</f>
        <v>1</v>
      </c>
      <c r="K80" s="90">
        <f>COUNTIF(종목별!E:E,$B80&amp;K$2)</f>
        <v>0</v>
      </c>
      <c r="L80" s="68">
        <f>COUNTIF(종목별!E:E,$B80&amp;L$2)</f>
        <v>0</v>
      </c>
      <c r="M80" s="68">
        <f>COUNTIF(종목별!E:E,$B80&amp;M$2)</f>
        <v>0</v>
      </c>
      <c r="N80" s="68">
        <f>COUNTIF(종목별!E:E,$B80&amp;N$2)</f>
        <v>0</v>
      </c>
      <c r="O80" s="68">
        <f>COUNTIF(종목별!E:E,$B80&amp;O$2)</f>
        <v>1</v>
      </c>
      <c r="P80" s="68">
        <f>COUNTIF(종목별!E:E,$B80&amp;P$2)</f>
        <v>0</v>
      </c>
      <c r="Q80" s="99">
        <f>COUNTIF(종목별!E:E,$B80&amp;Q$2)</f>
        <v>0</v>
      </c>
      <c r="R80" s="80">
        <f t="shared" si="1"/>
        <v>1</v>
      </c>
    </row>
    <row r="81" spans="1:18" ht="20.25" customHeight="1" x14ac:dyDescent="0.3">
      <c r="A81" s="86">
        <v>78</v>
      </c>
      <c r="B81" s="81" t="str">
        <f>VLOOKUP(A81,소속명!A:B,2,0)</f>
        <v>수원</v>
      </c>
      <c r="C81" s="90">
        <f>COUNTIF(종목별!C:C,$B81&amp;C$2)</f>
        <v>1</v>
      </c>
      <c r="D81" s="68">
        <f>COUNTIF(종목별!C:C,$B81&amp;D$2)</f>
        <v>0</v>
      </c>
      <c r="E81" s="68">
        <f>COUNTIF(종목별!C:C,$B81&amp;E$2)</f>
        <v>0</v>
      </c>
      <c r="F81" s="90">
        <f>COUNTIF(종목별!D:D,$B81&amp;F$2)</f>
        <v>0</v>
      </c>
      <c r="G81" s="68">
        <f>COUNTIF(종목별!D:D,$B81&amp;G$2)</f>
        <v>0</v>
      </c>
      <c r="H81" s="68">
        <f>COUNTIF(종목별!D:D,$B81&amp;H$2)</f>
        <v>1</v>
      </c>
      <c r="I81" s="68">
        <f>COUNTIF(종목별!D:D,$B81&amp;I$2)</f>
        <v>0</v>
      </c>
      <c r="J81" s="99">
        <f>COUNTIF(종목별!D:D,$B81&amp;J$2)</f>
        <v>0</v>
      </c>
      <c r="K81" s="90">
        <f>COUNTIF(종목별!E:E,$B81&amp;K$2)</f>
        <v>0</v>
      </c>
      <c r="L81" s="68">
        <f>COUNTIF(종목별!E:E,$B81&amp;L$2)</f>
        <v>1</v>
      </c>
      <c r="M81" s="68">
        <f>COUNTIF(종목별!E:E,$B81&amp;M$2)</f>
        <v>0</v>
      </c>
      <c r="N81" s="68">
        <f>COUNTIF(종목별!E:E,$B81&amp;N$2)</f>
        <v>0</v>
      </c>
      <c r="O81" s="68">
        <f>COUNTIF(종목별!E:E,$B81&amp;O$2)</f>
        <v>0</v>
      </c>
      <c r="P81" s="68">
        <f>COUNTIF(종목별!E:E,$B81&amp;P$2)</f>
        <v>0</v>
      </c>
      <c r="Q81" s="99">
        <f>COUNTIF(종목별!E:E,$B81&amp;Q$2)</f>
        <v>0</v>
      </c>
      <c r="R81" s="80">
        <f t="shared" si="1"/>
        <v>1</v>
      </c>
    </row>
    <row r="82" spans="1:18" ht="20.25" customHeight="1" x14ac:dyDescent="0.3">
      <c r="A82" s="86">
        <v>79</v>
      </c>
      <c r="B82" s="81" t="str">
        <f>VLOOKUP(A82,소속명!A:B,2,0)</f>
        <v>수원석우</v>
      </c>
      <c r="C82" s="90">
        <f>COUNTIF(종목별!C:C,$B82&amp;C$2)</f>
        <v>1</v>
      </c>
      <c r="D82" s="68">
        <f>COUNTIF(종목별!C:C,$B82&amp;D$2)</f>
        <v>0</v>
      </c>
      <c r="E82" s="68">
        <f>COUNTIF(종목별!C:C,$B82&amp;E$2)</f>
        <v>1</v>
      </c>
      <c r="F82" s="90">
        <f>COUNTIF(종목별!D:D,$B82&amp;F$2)</f>
        <v>0</v>
      </c>
      <c r="G82" s="68">
        <f>COUNTIF(종목별!D:D,$B82&amp;G$2)</f>
        <v>0</v>
      </c>
      <c r="H82" s="68">
        <f>COUNTIF(종목별!D:D,$B82&amp;H$2)</f>
        <v>0</v>
      </c>
      <c r="I82" s="68">
        <f>COUNTIF(종목별!D:D,$B82&amp;I$2)</f>
        <v>2</v>
      </c>
      <c r="J82" s="99">
        <f>COUNTIF(종목별!D:D,$B82&amp;J$2)</f>
        <v>0</v>
      </c>
      <c r="K82" s="90">
        <f>COUNTIF(종목별!E:E,$B82&amp;K$2)</f>
        <v>0</v>
      </c>
      <c r="L82" s="68">
        <f>COUNTIF(종목별!E:E,$B82&amp;L$2)</f>
        <v>0</v>
      </c>
      <c r="M82" s="68">
        <f>COUNTIF(종목별!E:E,$B82&amp;M$2)</f>
        <v>0</v>
      </c>
      <c r="N82" s="68">
        <f>COUNTIF(종목별!E:E,$B82&amp;N$2)</f>
        <v>0</v>
      </c>
      <c r="O82" s="68">
        <f>COUNTIF(종목별!E:E,$B82&amp;O$2)</f>
        <v>2</v>
      </c>
      <c r="P82" s="68">
        <f>COUNTIF(종목별!E:E,$B82&amp;P$2)</f>
        <v>0</v>
      </c>
      <c r="Q82" s="99">
        <f>COUNTIF(종목별!E:E,$B82&amp;Q$2)</f>
        <v>0</v>
      </c>
      <c r="R82" s="80">
        <f t="shared" si="1"/>
        <v>2</v>
      </c>
    </row>
    <row r="83" spans="1:18" ht="20.25" customHeight="1" x14ac:dyDescent="0.3">
      <c r="A83" s="86">
        <v>80</v>
      </c>
      <c r="B83" s="79" t="str">
        <f>VLOOKUP(A83,소속명!A:B,2,0)</f>
        <v>수원영통</v>
      </c>
      <c r="C83" s="90">
        <f>COUNTIF(종목별!C:C,$B83&amp;C$2)</f>
        <v>1</v>
      </c>
      <c r="D83" s="68">
        <f>COUNTIF(종목별!C:C,$B83&amp;D$2)</f>
        <v>0</v>
      </c>
      <c r="E83" s="68">
        <f>COUNTIF(종목별!C:C,$B83&amp;E$2)</f>
        <v>0</v>
      </c>
      <c r="F83" s="90">
        <f>COUNTIF(종목별!D:D,$B83&amp;F$2)</f>
        <v>0</v>
      </c>
      <c r="G83" s="68">
        <f>COUNTIF(종목별!D:D,$B83&amp;G$2)</f>
        <v>1</v>
      </c>
      <c r="H83" s="68">
        <f>COUNTIF(종목별!D:D,$B83&amp;H$2)</f>
        <v>0</v>
      </c>
      <c r="I83" s="68">
        <f>COUNTIF(종목별!D:D,$B83&amp;I$2)</f>
        <v>0</v>
      </c>
      <c r="J83" s="99">
        <f>COUNTIF(종목별!D:D,$B83&amp;J$2)</f>
        <v>0</v>
      </c>
      <c r="K83" s="90">
        <f>COUNTIF(종목별!E:E,$B83&amp;K$2)</f>
        <v>0</v>
      </c>
      <c r="L83" s="68">
        <f>COUNTIF(종목별!E:E,$B83&amp;L$2)</f>
        <v>0</v>
      </c>
      <c r="M83" s="68">
        <f>COUNTIF(종목별!E:E,$B83&amp;M$2)</f>
        <v>0</v>
      </c>
      <c r="N83" s="68">
        <f>COUNTIF(종목별!E:E,$B83&amp;N$2)</f>
        <v>0</v>
      </c>
      <c r="O83" s="68">
        <f>COUNTIF(종목별!E:E,$B83&amp;O$2)</f>
        <v>1</v>
      </c>
      <c r="P83" s="68">
        <f>COUNTIF(종목별!E:E,$B83&amp;P$2)</f>
        <v>0</v>
      </c>
      <c r="Q83" s="99">
        <f>COUNTIF(종목별!E:E,$B83&amp;Q$2)</f>
        <v>0</v>
      </c>
      <c r="R83" s="80">
        <f t="shared" si="1"/>
        <v>1</v>
      </c>
    </row>
    <row r="84" spans="1:18" ht="20.25" customHeight="1" x14ac:dyDescent="0.3">
      <c r="A84" s="86">
        <v>81</v>
      </c>
      <c r="B84" s="79" t="str">
        <f>VLOOKUP(A84,소속명!A:B,2,0)</f>
        <v>수지</v>
      </c>
      <c r="C84" s="90">
        <f>COUNTIF(종목별!C:C,$B84&amp;C$2)</f>
        <v>1</v>
      </c>
      <c r="D84" s="68">
        <f>COUNTIF(종목별!C:C,$B84&amp;D$2)</f>
        <v>0</v>
      </c>
      <c r="E84" s="68">
        <f>COUNTIF(종목별!C:C,$B84&amp;E$2)</f>
        <v>0</v>
      </c>
      <c r="F84" s="90">
        <f>COUNTIF(종목별!D:D,$B84&amp;F$2)</f>
        <v>0</v>
      </c>
      <c r="G84" s="68">
        <f>COUNTIF(종목별!D:D,$B84&amp;G$2)</f>
        <v>1</v>
      </c>
      <c r="H84" s="68">
        <f>COUNTIF(종목별!D:D,$B84&amp;H$2)</f>
        <v>0</v>
      </c>
      <c r="I84" s="68">
        <f>COUNTIF(종목별!D:D,$B84&amp;I$2)</f>
        <v>0</v>
      </c>
      <c r="J84" s="99">
        <f>COUNTIF(종목별!D:D,$B84&amp;J$2)</f>
        <v>0</v>
      </c>
      <c r="K84" s="90">
        <f>COUNTIF(종목별!E:E,$B84&amp;K$2)</f>
        <v>0</v>
      </c>
      <c r="L84" s="68">
        <f>COUNTIF(종목별!E:E,$B84&amp;L$2)</f>
        <v>0</v>
      </c>
      <c r="M84" s="68">
        <f>COUNTIF(종목별!E:E,$B84&amp;M$2)</f>
        <v>0</v>
      </c>
      <c r="N84" s="68">
        <f>COUNTIF(종목별!E:E,$B84&amp;N$2)</f>
        <v>0</v>
      </c>
      <c r="O84" s="68">
        <f>COUNTIF(종목별!E:E,$B84&amp;O$2)</f>
        <v>1</v>
      </c>
      <c r="P84" s="68">
        <f>COUNTIF(종목별!E:E,$B84&amp;P$2)</f>
        <v>0</v>
      </c>
      <c r="Q84" s="99">
        <f>COUNTIF(종목별!E:E,$B84&amp;Q$2)</f>
        <v>0</v>
      </c>
      <c r="R84" s="80">
        <f t="shared" si="1"/>
        <v>1</v>
      </c>
    </row>
    <row r="85" spans="1:18" ht="20.25" customHeight="1" x14ac:dyDescent="0.3">
      <c r="A85" s="86">
        <v>82</v>
      </c>
      <c r="B85" s="79" t="str">
        <f>VLOOKUP(A85,소속명!A:B,2,0)</f>
        <v>스윗민턴</v>
      </c>
      <c r="C85" s="90">
        <f>COUNTIF(종목별!C:C,$B85&amp;C$2)</f>
        <v>1</v>
      </c>
      <c r="D85" s="68">
        <f>COUNTIF(종목별!C:C,$B85&amp;D$2)</f>
        <v>1</v>
      </c>
      <c r="E85" s="68">
        <f>COUNTIF(종목별!C:C,$B85&amp;E$2)</f>
        <v>2</v>
      </c>
      <c r="F85" s="90">
        <f>COUNTIF(종목별!D:D,$B85&amp;F$2)</f>
        <v>0</v>
      </c>
      <c r="G85" s="68">
        <f>COUNTIF(종목별!D:D,$B85&amp;G$2)</f>
        <v>1</v>
      </c>
      <c r="H85" s="68">
        <f>COUNTIF(종목별!D:D,$B85&amp;H$2)</f>
        <v>3</v>
      </c>
      <c r="I85" s="68">
        <f>COUNTIF(종목별!D:D,$B85&amp;I$2)</f>
        <v>0</v>
      </c>
      <c r="J85" s="99">
        <f>COUNTIF(종목별!D:D,$B85&amp;J$2)</f>
        <v>0</v>
      </c>
      <c r="K85" s="90">
        <f>COUNTIF(종목별!E:E,$B85&amp;K$2)</f>
        <v>0</v>
      </c>
      <c r="L85" s="68">
        <f>COUNTIF(종목별!E:E,$B85&amp;L$2)</f>
        <v>0</v>
      </c>
      <c r="M85" s="68">
        <f>COUNTIF(종목별!E:E,$B85&amp;M$2)</f>
        <v>0</v>
      </c>
      <c r="N85" s="68">
        <f>COUNTIF(종목별!E:E,$B85&amp;N$2)</f>
        <v>3</v>
      </c>
      <c r="O85" s="68">
        <f>COUNTIF(종목별!E:E,$B85&amp;O$2)</f>
        <v>1</v>
      </c>
      <c r="P85" s="68">
        <f>COUNTIF(종목별!E:E,$B85&amp;P$2)</f>
        <v>0</v>
      </c>
      <c r="Q85" s="99">
        <f>COUNTIF(종목별!E:E,$B85&amp;Q$2)</f>
        <v>0</v>
      </c>
      <c r="R85" s="80">
        <f t="shared" si="1"/>
        <v>4</v>
      </c>
    </row>
    <row r="86" spans="1:18" ht="20.25" customHeight="1" x14ac:dyDescent="0.3">
      <c r="A86" s="86">
        <v>83</v>
      </c>
      <c r="B86" s="79" t="str">
        <f>VLOOKUP(A86,소속명!A:B,2,0)</f>
        <v>스카이</v>
      </c>
      <c r="C86" s="90">
        <f>COUNTIF(종목별!C:C,$B86&amp;C$2)</f>
        <v>2</v>
      </c>
      <c r="D86" s="68">
        <f>COUNTIF(종목별!C:C,$B86&amp;D$2)</f>
        <v>1</v>
      </c>
      <c r="E86" s="68">
        <f>COUNTIF(종목별!C:C,$B86&amp;E$2)</f>
        <v>2</v>
      </c>
      <c r="F86" s="90">
        <f>COUNTIF(종목별!D:D,$B86&amp;F$2)</f>
        <v>0</v>
      </c>
      <c r="G86" s="68">
        <f>COUNTIF(종목별!D:D,$B86&amp;G$2)</f>
        <v>3</v>
      </c>
      <c r="H86" s="68">
        <f>COUNTIF(종목별!D:D,$B86&amp;H$2)</f>
        <v>1</v>
      </c>
      <c r="I86" s="68">
        <f>COUNTIF(종목별!D:D,$B86&amp;I$2)</f>
        <v>1</v>
      </c>
      <c r="J86" s="99">
        <f>COUNTIF(종목별!D:D,$B86&amp;J$2)</f>
        <v>0</v>
      </c>
      <c r="K86" s="90">
        <f>COUNTIF(종목별!E:E,$B86&amp;K$2)</f>
        <v>0</v>
      </c>
      <c r="L86" s="68">
        <f>COUNTIF(종목별!E:E,$B86&amp;L$2)</f>
        <v>0</v>
      </c>
      <c r="M86" s="68">
        <f>COUNTIF(종목별!E:E,$B86&amp;M$2)</f>
        <v>0</v>
      </c>
      <c r="N86" s="68">
        <f>COUNTIF(종목별!E:E,$B86&amp;N$2)</f>
        <v>0</v>
      </c>
      <c r="O86" s="68">
        <f>COUNTIF(종목별!E:E,$B86&amp;O$2)</f>
        <v>5</v>
      </c>
      <c r="P86" s="68">
        <f>COUNTIF(종목별!E:E,$B86&amp;P$2)</f>
        <v>0</v>
      </c>
      <c r="Q86" s="99">
        <f>COUNTIF(종목별!E:E,$B86&amp;Q$2)</f>
        <v>0</v>
      </c>
      <c r="R86" s="80">
        <f t="shared" si="1"/>
        <v>5</v>
      </c>
    </row>
    <row r="87" spans="1:18" ht="20.25" customHeight="1" x14ac:dyDescent="0.3">
      <c r="A87" s="86">
        <v>84</v>
      </c>
      <c r="B87" s="79" t="str">
        <f>VLOOKUP(A87,소속명!A:B,2,0)</f>
        <v>신성</v>
      </c>
      <c r="C87" s="90">
        <f>COUNTIF(종목별!C:C,$B87&amp;C$2)</f>
        <v>1</v>
      </c>
      <c r="D87" s="68">
        <f>COUNTIF(종목별!C:C,$B87&amp;D$2)</f>
        <v>0</v>
      </c>
      <c r="E87" s="68">
        <f>COUNTIF(종목별!C:C,$B87&amp;E$2)</f>
        <v>0</v>
      </c>
      <c r="F87" s="90">
        <f>COUNTIF(종목별!D:D,$B87&amp;F$2)</f>
        <v>0</v>
      </c>
      <c r="G87" s="68">
        <f>COUNTIF(종목별!D:D,$B87&amp;G$2)</f>
        <v>1</v>
      </c>
      <c r="H87" s="68">
        <f>COUNTIF(종목별!D:D,$B87&amp;H$2)</f>
        <v>0</v>
      </c>
      <c r="I87" s="68">
        <f>COUNTIF(종목별!D:D,$B87&amp;I$2)</f>
        <v>0</v>
      </c>
      <c r="J87" s="99">
        <f>COUNTIF(종목별!D:D,$B87&amp;J$2)</f>
        <v>0</v>
      </c>
      <c r="K87" s="90">
        <f>COUNTIF(종목별!E:E,$B87&amp;K$2)</f>
        <v>0</v>
      </c>
      <c r="L87" s="68">
        <f>COUNTIF(종목별!E:E,$B87&amp;L$2)</f>
        <v>0</v>
      </c>
      <c r="M87" s="68">
        <f>COUNTIF(종목별!E:E,$B87&amp;M$2)</f>
        <v>1</v>
      </c>
      <c r="N87" s="68">
        <f>COUNTIF(종목별!E:E,$B87&amp;N$2)</f>
        <v>0</v>
      </c>
      <c r="O87" s="68">
        <f>COUNTIF(종목별!E:E,$B87&amp;O$2)</f>
        <v>0</v>
      </c>
      <c r="P87" s="68">
        <f>COUNTIF(종목별!E:E,$B87&amp;P$2)</f>
        <v>0</v>
      </c>
      <c r="Q87" s="99">
        <f>COUNTIF(종목별!E:E,$B87&amp;Q$2)</f>
        <v>0</v>
      </c>
      <c r="R87" s="80">
        <f t="shared" si="1"/>
        <v>1</v>
      </c>
    </row>
    <row r="88" spans="1:18" ht="20.25" customHeight="1" x14ac:dyDescent="0.3">
      <c r="A88" s="86">
        <v>85</v>
      </c>
      <c r="B88" s="79" t="str">
        <f>VLOOKUP(A88,소속명!A:B,2,0)</f>
        <v>아미</v>
      </c>
      <c r="C88" s="90">
        <f>COUNTIF(종목별!C:C,$B88&amp;C$2)</f>
        <v>4</v>
      </c>
      <c r="D88" s="68">
        <f>COUNTIF(종목별!C:C,$B88&amp;D$2)</f>
        <v>0</v>
      </c>
      <c r="E88" s="68">
        <f>COUNTIF(종목별!C:C,$B88&amp;E$2)</f>
        <v>0</v>
      </c>
      <c r="F88" s="90">
        <f>COUNTIF(종목별!D:D,$B88&amp;F$2)</f>
        <v>0</v>
      </c>
      <c r="G88" s="68">
        <f>COUNTIF(종목별!D:D,$B88&amp;G$2)</f>
        <v>1</v>
      </c>
      <c r="H88" s="68">
        <f>COUNTIF(종목별!D:D,$B88&amp;H$2)</f>
        <v>3</v>
      </c>
      <c r="I88" s="68">
        <f>COUNTIF(종목별!D:D,$B88&amp;I$2)</f>
        <v>0</v>
      </c>
      <c r="J88" s="99">
        <f>COUNTIF(종목별!D:D,$B88&amp;J$2)</f>
        <v>0</v>
      </c>
      <c r="K88" s="90">
        <f>COUNTIF(종목별!E:E,$B88&amp;K$2)</f>
        <v>0</v>
      </c>
      <c r="L88" s="68">
        <f>COUNTIF(종목별!E:E,$B88&amp;L$2)</f>
        <v>0</v>
      </c>
      <c r="M88" s="68">
        <f>COUNTIF(종목별!E:E,$B88&amp;M$2)</f>
        <v>0</v>
      </c>
      <c r="N88" s="68">
        <f>COUNTIF(종목별!E:E,$B88&amp;N$2)</f>
        <v>0</v>
      </c>
      <c r="O88" s="68">
        <f>COUNTIF(종목별!E:E,$B88&amp;O$2)</f>
        <v>4</v>
      </c>
      <c r="P88" s="68">
        <f>COUNTIF(종목별!E:E,$B88&amp;P$2)</f>
        <v>0</v>
      </c>
      <c r="Q88" s="99">
        <f>COUNTIF(종목별!E:E,$B88&amp;Q$2)</f>
        <v>0</v>
      </c>
      <c r="R88" s="80">
        <f t="shared" si="1"/>
        <v>4</v>
      </c>
    </row>
    <row r="89" spans="1:18" ht="20.25" customHeight="1" x14ac:dyDescent="0.3">
      <c r="A89" s="86">
        <v>86</v>
      </c>
      <c r="B89" s="79" t="str">
        <f>VLOOKUP(A89,소속명!A:B,2,0)</f>
        <v>양서</v>
      </c>
      <c r="C89" s="90">
        <f>COUNTIF(종목별!C:C,$B89&amp;C$2)</f>
        <v>0</v>
      </c>
      <c r="D89" s="68">
        <f>COUNTIF(종목별!C:C,$B89&amp;D$2)</f>
        <v>0</v>
      </c>
      <c r="E89" s="68">
        <f>COUNTIF(종목별!C:C,$B89&amp;E$2)</f>
        <v>1</v>
      </c>
      <c r="F89" s="90">
        <f>COUNTIF(종목별!D:D,$B89&amp;F$2)</f>
        <v>0</v>
      </c>
      <c r="G89" s="68">
        <f>COUNTIF(종목별!D:D,$B89&amp;G$2)</f>
        <v>1</v>
      </c>
      <c r="H89" s="68">
        <f>COUNTIF(종목별!D:D,$B89&amp;H$2)</f>
        <v>0</v>
      </c>
      <c r="I89" s="68">
        <f>COUNTIF(종목별!D:D,$B89&amp;I$2)</f>
        <v>0</v>
      </c>
      <c r="J89" s="99">
        <f>COUNTIF(종목별!D:D,$B89&amp;J$2)</f>
        <v>0</v>
      </c>
      <c r="K89" s="90">
        <f>COUNTIF(종목별!E:E,$B89&amp;K$2)</f>
        <v>0</v>
      </c>
      <c r="L89" s="68">
        <f>COUNTIF(종목별!E:E,$B89&amp;L$2)</f>
        <v>0</v>
      </c>
      <c r="M89" s="68">
        <f>COUNTIF(종목별!E:E,$B89&amp;M$2)</f>
        <v>0</v>
      </c>
      <c r="N89" s="68">
        <f>COUNTIF(종목별!E:E,$B89&amp;N$2)</f>
        <v>1</v>
      </c>
      <c r="O89" s="68">
        <f>COUNTIF(종목별!E:E,$B89&amp;O$2)</f>
        <v>0</v>
      </c>
      <c r="P89" s="68">
        <f>COUNTIF(종목별!E:E,$B89&amp;P$2)</f>
        <v>0</v>
      </c>
      <c r="Q89" s="99">
        <f>COUNTIF(종목별!E:E,$B89&amp;Q$2)</f>
        <v>0</v>
      </c>
      <c r="R89" s="80">
        <f t="shared" si="1"/>
        <v>1</v>
      </c>
    </row>
    <row r="90" spans="1:18" ht="20.25" customHeight="1" x14ac:dyDescent="0.3">
      <c r="A90" s="86">
        <v>87</v>
      </c>
      <c r="B90" s="79" t="str">
        <f>VLOOKUP(A90,소속명!A:B,2,0)</f>
        <v>에브리턴</v>
      </c>
      <c r="C90" s="90">
        <f>COUNTIF(종목별!C:C,$B90&amp;C$2)</f>
        <v>1</v>
      </c>
      <c r="D90" s="68">
        <f>COUNTIF(종목별!C:C,$B90&amp;D$2)</f>
        <v>0</v>
      </c>
      <c r="E90" s="68">
        <f>COUNTIF(종목별!C:C,$B90&amp;E$2)</f>
        <v>0</v>
      </c>
      <c r="F90" s="90">
        <f>COUNTIF(종목별!D:D,$B90&amp;F$2)</f>
        <v>1</v>
      </c>
      <c r="G90" s="68">
        <f>COUNTIF(종목별!D:D,$B90&amp;G$2)</f>
        <v>0</v>
      </c>
      <c r="H90" s="68">
        <f>COUNTIF(종목별!D:D,$B90&amp;H$2)</f>
        <v>0</v>
      </c>
      <c r="I90" s="68">
        <f>COUNTIF(종목별!D:D,$B90&amp;I$2)</f>
        <v>0</v>
      </c>
      <c r="J90" s="99">
        <f>COUNTIF(종목별!D:D,$B90&amp;J$2)</f>
        <v>0</v>
      </c>
      <c r="K90" s="90">
        <f>COUNTIF(종목별!E:E,$B90&amp;K$2)</f>
        <v>1</v>
      </c>
      <c r="L90" s="68">
        <f>COUNTIF(종목별!E:E,$B90&amp;L$2)</f>
        <v>0</v>
      </c>
      <c r="M90" s="68">
        <f>COUNTIF(종목별!E:E,$B90&amp;M$2)</f>
        <v>0</v>
      </c>
      <c r="N90" s="68">
        <f>COUNTIF(종목별!E:E,$B90&amp;N$2)</f>
        <v>0</v>
      </c>
      <c r="O90" s="68">
        <f>COUNTIF(종목별!E:E,$B90&amp;O$2)</f>
        <v>0</v>
      </c>
      <c r="P90" s="68">
        <f>COUNTIF(종목별!E:E,$B90&amp;P$2)</f>
        <v>0</v>
      </c>
      <c r="Q90" s="99">
        <f>COUNTIF(종목별!E:E,$B90&amp;Q$2)</f>
        <v>0</v>
      </c>
      <c r="R90" s="80">
        <f t="shared" si="1"/>
        <v>1</v>
      </c>
    </row>
    <row r="91" spans="1:18" ht="20.25" customHeight="1" x14ac:dyDescent="0.3">
      <c r="A91" s="86">
        <v>88</v>
      </c>
      <c r="B91" s="81" t="str">
        <f>VLOOKUP(A91,소속명!A:B,2,0)</f>
        <v>에이스</v>
      </c>
      <c r="C91" s="90">
        <f>COUNTIF(종목별!C:C,$B91&amp;C$2)</f>
        <v>1</v>
      </c>
      <c r="D91" s="68">
        <f>COUNTIF(종목별!C:C,$B91&amp;D$2)</f>
        <v>0</v>
      </c>
      <c r="E91" s="68">
        <f>COUNTIF(종목별!C:C,$B91&amp;E$2)</f>
        <v>0</v>
      </c>
      <c r="F91" s="90">
        <f>COUNTIF(종목별!D:D,$B91&amp;F$2)</f>
        <v>0</v>
      </c>
      <c r="G91" s="68">
        <f>COUNTIF(종목별!D:D,$B91&amp;G$2)</f>
        <v>0</v>
      </c>
      <c r="H91" s="68">
        <f>COUNTIF(종목별!D:D,$B91&amp;H$2)</f>
        <v>1</v>
      </c>
      <c r="I91" s="68">
        <f>COUNTIF(종목별!D:D,$B91&amp;I$2)</f>
        <v>0</v>
      </c>
      <c r="J91" s="99">
        <f>COUNTIF(종목별!D:D,$B91&amp;J$2)</f>
        <v>0</v>
      </c>
      <c r="K91" s="90">
        <f>COUNTIF(종목별!E:E,$B91&amp;K$2)</f>
        <v>0</v>
      </c>
      <c r="L91" s="68">
        <f>COUNTIF(종목별!E:E,$B91&amp;L$2)</f>
        <v>0</v>
      </c>
      <c r="M91" s="68">
        <f>COUNTIF(종목별!E:E,$B91&amp;M$2)</f>
        <v>0</v>
      </c>
      <c r="N91" s="68">
        <f>COUNTIF(종목별!E:E,$B91&amp;N$2)</f>
        <v>1</v>
      </c>
      <c r="O91" s="68">
        <f>COUNTIF(종목별!E:E,$B91&amp;O$2)</f>
        <v>0</v>
      </c>
      <c r="P91" s="68">
        <f>COUNTIF(종목별!E:E,$B91&amp;P$2)</f>
        <v>0</v>
      </c>
      <c r="Q91" s="99">
        <f>COUNTIF(종목별!E:E,$B91&amp;Q$2)</f>
        <v>0</v>
      </c>
      <c r="R91" s="80">
        <f t="shared" si="1"/>
        <v>1</v>
      </c>
    </row>
    <row r="92" spans="1:18" ht="20.25" customHeight="1" x14ac:dyDescent="0.3">
      <c r="A92" s="86">
        <v>89</v>
      </c>
      <c r="B92" s="79" t="str">
        <f>VLOOKUP(A92,소속명!A:B,2,0)</f>
        <v>여성연맹</v>
      </c>
      <c r="C92" s="90">
        <f>COUNTIF(종목별!C:C,$B92&amp;C$2)</f>
        <v>1</v>
      </c>
      <c r="D92" s="68">
        <f>COUNTIF(종목별!C:C,$B92&amp;D$2)</f>
        <v>1</v>
      </c>
      <c r="E92" s="68">
        <f>COUNTIF(종목별!C:C,$B92&amp;E$2)</f>
        <v>2</v>
      </c>
      <c r="F92" s="90">
        <f>COUNTIF(종목별!D:D,$B92&amp;F$2)</f>
        <v>0</v>
      </c>
      <c r="G92" s="68">
        <f>COUNTIF(종목별!D:D,$B92&amp;G$2)</f>
        <v>0</v>
      </c>
      <c r="H92" s="68">
        <f>COUNTIF(종목별!D:D,$B92&amp;H$2)</f>
        <v>0</v>
      </c>
      <c r="I92" s="68">
        <f>COUNTIF(종목별!D:D,$B92&amp;I$2)</f>
        <v>4</v>
      </c>
      <c r="J92" s="99">
        <f>COUNTIF(종목별!D:D,$B92&amp;J$2)</f>
        <v>0</v>
      </c>
      <c r="K92" s="90">
        <f>COUNTIF(종목별!E:E,$B92&amp;K$2)</f>
        <v>0</v>
      </c>
      <c r="L92" s="68">
        <f>COUNTIF(종목별!E:E,$B92&amp;L$2)</f>
        <v>0</v>
      </c>
      <c r="M92" s="68">
        <f>COUNTIF(종목별!E:E,$B92&amp;M$2)</f>
        <v>0</v>
      </c>
      <c r="N92" s="68">
        <f>COUNTIF(종목별!E:E,$B92&amp;N$2)</f>
        <v>4</v>
      </c>
      <c r="O92" s="68">
        <f>COUNTIF(종목별!E:E,$B92&amp;O$2)</f>
        <v>0</v>
      </c>
      <c r="P92" s="68">
        <f>COUNTIF(종목별!E:E,$B92&amp;P$2)</f>
        <v>0</v>
      </c>
      <c r="Q92" s="99">
        <f>COUNTIF(종목별!E:E,$B92&amp;Q$2)</f>
        <v>0</v>
      </c>
      <c r="R92" s="80">
        <f t="shared" si="1"/>
        <v>4</v>
      </c>
    </row>
    <row r="93" spans="1:18" ht="20.25" customHeight="1" x14ac:dyDescent="0.3">
      <c r="A93" s="86">
        <v>90</v>
      </c>
      <c r="B93" s="79" t="str">
        <f>VLOOKUP(A93,소속명!A:B,2,0)</f>
        <v>오산광성</v>
      </c>
      <c r="C93" s="90">
        <f>COUNTIF(종목별!C:C,$B93&amp;C$2)</f>
        <v>1</v>
      </c>
      <c r="D93" s="68">
        <f>COUNTIF(종목별!C:C,$B93&amp;D$2)</f>
        <v>1</v>
      </c>
      <c r="E93" s="68">
        <f>COUNTIF(종목별!C:C,$B93&amp;E$2)</f>
        <v>0</v>
      </c>
      <c r="F93" s="90">
        <f>COUNTIF(종목별!D:D,$B93&amp;F$2)</f>
        <v>0</v>
      </c>
      <c r="G93" s="68">
        <f>COUNTIF(종목별!D:D,$B93&amp;G$2)</f>
        <v>0</v>
      </c>
      <c r="H93" s="68">
        <f>COUNTIF(종목별!D:D,$B93&amp;H$2)</f>
        <v>2</v>
      </c>
      <c r="I93" s="68">
        <f>COUNTIF(종목별!D:D,$B93&amp;I$2)</f>
        <v>0</v>
      </c>
      <c r="J93" s="99">
        <f>COUNTIF(종목별!D:D,$B93&amp;J$2)</f>
        <v>0</v>
      </c>
      <c r="K93" s="90">
        <f>COUNTIF(종목별!E:E,$B93&amp;K$2)</f>
        <v>0</v>
      </c>
      <c r="L93" s="68">
        <f>COUNTIF(종목별!E:E,$B93&amp;L$2)</f>
        <v>0</v>
      </c>
      <c r="M93" s="68">
        <f>COUNTIF(종목별!E:E,$B93&amp;M$2)</f>
        <v>0</v>
      </c>
      <c r="N93" s="68">
        <f>COUNTIF(종목별!E:E,$B93&amp;N$2)</f>
        <v>0</v>
      </c>
      <c r="O93" s="68">
        <f>COUNTIF(종목별!E:E,$B93&amp;O$2)</f>
        <v>2</v>
      </c>
      <c r="P93" s="68">
        <f>COUNTIF(종목별!E:E,$B93&amp;P$2)</f>
        <v>0</v>
      </c>
      <c r="Q93" s="99">
        <f>COUNTIF(종목별!E:E,$B93&amp;Q$2)</f>
        <v>0</v>
      </c>
      <c r="R93" s="80">
        <f t="shared" si="1"/>
        <v>2</v>
      </c>
    </row>
    <row r="94" spans="1:18" ht="20.25" customHeight="1" x14ac:dyDescent="0.3">
      <c r="A94" s="86">
        <v>91</v>
      </c>
      <c r="B94" s="79" t="str">
        <f>VLOOKUP(A94,소속명!A:B,2,0)</f>
        <v>오산대원</v>
      </c>
      <c r="C94" s="90">
        <f>COUNTIF(종목별!C:C,$B94&amp;C$2)</f>
        <v>7</v>
      </c>
      <c r="D94" s="68">
        <f>COUNTIF(종목별!C:C,$B94&amp;D$2)</f>
        <v>0</v>
      </c>
      <c r="E94" s="68">
        <f>COUNTIF(종목별!C:C,$B94&amp;E$2)</f>
        <v>3</v>
      </c>
      <c r="F94" s="90">
        <f>COUNTIF(종목별!D:D,$B94&amp;F$2)</f>
        <v>0</v>
      </c>
      <c r="G94" s="68">
        <f>COUNTIF(종목별!D:D,$B94&amp;G$2)</f>
        <v>7</v>
      </c>
      <c r="H94" s="68">
        <f>COUNTIF(종목별!D:D,$B94&amp;H$2)</f>
        <v>1</v>
      </c>
      <c r="I94" s="68">
        <f>COUNTIF(종목별!D:D,$B94&amp;I$2)</f>
        <v>2</v>
      </c>
      <c r="J94" s="99">
        <f>COUNTIF(종목별!D:D,$B94&amp;J$2)</f>
        <v>0</v>
      </c>
      <c r="K94" s="90">
        <f>COUNTIF(종목별!E:E,$B94&amp;K$2)</f>
        <v>0</v>
      </c>
      <c r="L94" s="68">
        <f>COUNTIF(종목별!E:E,$B94&amp;L$2)</f>
        <v>0</v>
      </c>
      <c r="M94" s="68">
        <f>COUNTIF(종목별!E:E,$B94&amp;M$2)</f>
        <v>0</v>
      </c>
      <c r="N94" s="68">
        <f>COUNTIF(종목별!E:E,$B94&amp;N$2)</f>
        <v>0</v>
      </c>
      <c r="O94" s="68">
        <f>COUNTIF(종목별!E:E,$B94&amp;O$2)</f>
        <v>10</v>
      </c>
      <c r="P94" s="68">
        <f>COUNTIF(종목별!E:E,$B94&amp;P$2)</f>
        <v>0</v>
      </c>
      <c r="Q94" s="99">
        <f>COUNTIF(종목별!E:E,$B94&amp;Q$2)</f>
        <v>0</v>
      </c>
      <c r="R94" s="80">
        <f t="shared" si="1"/>
        <v>10</v>
      </c>
    </row>
    <row r="95" spans="1:18" ht="20.25" customHeight="1" x14ac:dyDescent="0.3">
      <c r="A95" s="86">
        <v>92</v>
      </c>
      <c r="B95" s="79" t="str">
        <f>VLOOKUP(A95,소속명!A:B,2,0)</f>
        <v>오산센터</v>
      </c>
      <c r="C95" s="90">
        <f>COUNTIF(종목별!C:C,$B95&amp;C$2)</f>
        <v>3</v>
      </c>
      <c r="D95" s="68">
        <f>COUNTIF(종목별!C:C,$B95&amp;D$2)</f>
        <v>2</v>
      </c>
      <c r="E95" s="68">
        <f>COUNTIF(종목별!C:C,$B95&amp;E$2)</f>
        <v>2</v>
      </c>
      <c r="F95" s="90">
        <f>COUNTIF(종목별!D:D,$B95&amp;F$2)</f>
        <v>0</v>
      </c>
      <c r="G95" s="68">
        <f>COUNTIF(종목별!D:D,$B95&amp;G$2)</f>
        <v>4</v>
      </c>
      <c r="H95" s="68">
        <f>COUNTIF(종목별!D:D,$B95&amp;H$2)</f>
        <v>3</v>
      </c>
      <c r="I95" s="68">
        <f>COUNTIF(종목별!D:D,$B95&amp;I$2)</f>
        <v>0</v>
      </c>
      <c r="J95" s="99">
        <f>COUNTIF(종목별!D:D,$B95&amp;J$2)</f>
        <v>0</v>
      </c>
      <c r="K95" s="90">
        <f>COUNTIF(종목별!E:E,$B95&amp;K$2)</f>
        <v>0</v>
      </c>
      <c r="L95" s="68">
        <f>COUNTIF(종목별!E:E,$B95&amp;L$2)</f>
        <v>0</v>
      </c>
      <c r="M95" s="68">
        <f>COUNTIF(종목별!E:E,$B95&amp;M$2)</f>
        <v>0</v>
      </c>
      <c r="N95" s="68">
        <f>COUNTIF(종목별!E:E,$B95&amp;N$2)</f>
        <v>0</v>
      </c>
      <c r="O95" s="68">
        <f>COUNTIF(종목별!E:E,$B95&amp;O$2)</f>
        <v>7</v>
      </c>
      <c r="P95" s="68">
        <f>COUNTIF(종목별!E:E,$B95&amp;P$2)</f>
        <v>0</v>
      </c>
      <c r="Q95" s="99">
        <f>COUNTIF(종목별!E:E,$B95&amp;Q$2)</f>
        <v>0</v>
      </c>
      <c r="R95" s="80">
        <f t="shared" si="1"/>
        <v>7</v>
      </c>
    </row>
    <row r="96" spans="1:18" ht="20.25" customHeight="1" x14ac:dyDescent="0.3">
      <c r="A96" s="86">
        <v>93</v>
      </c>
      <c r="B96" s="79" t="str">
        <f>VLOOKUP(A96,소속명!A:B,2,0)</f>
        <v>오산필봉</v>
      </c>
      <c r="C96" s="90">
        <f>COUNTIF(종목별!C:C,$B96&amp;C$2)</f>
        <v>1</v>
      </c>
      <c r="D96" s="68">
        <f>COUNTIF(종목별!C:C,$B96&amp;D$2)</f>
        <v>1</v>
      </c>
      <c r="E96" s="68">
        <f>COUNTIF(종목별!C:C,$B96&amp;E$2)</f>
        <v>0</v>
      </c>
      <c r="F96" s="90">
        <f>COUNTIF(종목별!D:D,$B96&amp;F$2)</f>
        <v>0</v>
      </c>
      <c r="G96" s="68">
        <f>COUNTIF(종목별!D:D,$B96&amp;G$2)</f>
        <v>2</v>
      </c>
      <c r="H96" s="68">
        <f>COUNTIF(종목별!D:D,$B96&amp;H$2)</f>
        <v>0</v>
      </c>
      <c r="I96" s="68">
        <f>COUNTIF(종목별!D:D,$B96&amp;I$2)</f>
        <v>0</v>
      </c>
      <c r="J96" s="99">
        <f>COUNTIF(종목별!D:D,$B96&amp;J$2)</f>
        <v>0</v>
      </c>
      <c r="K96" s="90">
        <f>COUNTIF(종목별!E:E,$B96&amp;K$2)</f>
        <v>0</v>
      </c>
      <c r="L96" s="68">
        <f>COUNTIF(종목별!E:E,$B96&amp;L$2)</f>
        <v>0</v>
      </c>
      <c r="M96" s="68">
        <f>COUNTIF(종목별!E:E,$B96&amp;M$2)</f>
        <v>0</v>
      </c>
      <c r="N96" s="68">
        <f>COUNTIF(종목별!E:E,$B96&amp;N$2)</f>
        <v>0</v>
      </c>
      <c r="O96" s="68">
        <f>COUNTIF(종목별!E:E,$B96&amp;O$2)</f>
        <v>2</v>
      </c>
      <c r="P96" s="68">
        <f>COUNTIF(종목별!E:E,$B96&amp;P$2)</f>
        <v>0</v>
      </c>
      <c r="Q96" s="99">
        <f>COUNTIF(종목별!E:E,$B96&amp;Q$2)</f>
        <v>0</v>
      </c>
      <c r="R96" s="80">
        <f t="shared" si="1"/>
        <v>2</v>
      </c>
    </row>
    <row r="97" spans="1:18" ht="20.25" customHeight="1" x14ac:dyDescent="0.3">
      <c r="A97" s="86">
        <v>94</v>
      </c>
      <c r="B97" s="79" t="str">
        <f>VLOOKUP(A97,소속명!A:B,2,0)</f>
        <v>용인ACE</v>
      </c>
      <c r="C97" s="90">
        <f>COUNTIF(종목별!C:C,$B97&amp;C$2)</f>
        <v>23</v>
      </c>
      <c r="D97" s="68">
        <f>COUNTIF(종목별!C:C,$B97&amp;D$2)</f>
        <v>6</v>
      </c>
      <c r="E97" s="68">
        <f>COUNTIF(종목별!C:C,$B97&amp;E$2)</f>
        <v>9</v>
      </c>
      <c r="F97" s="90">
        <f>COUNTIF(종목별!D:D,$B97&amp;F$2)</f>
        <v>0</v>
      </c>
      <c r="G97" s="68">
        <f>COUNTIF(종목별!D:D,$B97&amp;G$2)</f>
        <v>29</v>
      </c>
      <c r="H97" s="68">
        <f>COUNTIF(종목별!D:D,$B97&amp;H$2)</f>
        <v>9</v>
      </c>
      <c r="I97" s="68">
        <f>COUNTIF(종목별!D:D,$B97&amp;I$2)</f>
        <v>0</v>
      </c>
      <c r="J97" s="99">
        <f>COUNTIF(종목별!D:D,$B97&amp;J$2)</f>
        <v>0</v>
      </c>
      <c r="K97" s="90">
        <f>COUNTIF(종목별!E:E,$B97&amp;K$2)</f>
        <v>0</v>
      </c>
      <c r="L97" s="68">
        <f>COUNTIF(종목별!E:E,$B97&amp;L$2)</f>
        <v>8</v>
      </c>
      <c r="M97" s="68">
        <f>COUNTIF(종목별!E:E,$B97&amp;M$2)</f>
        <v>3</v>
      </c>
      <c r="N97" s="68">
        <f>COUNTIF(종목별!E:E,$B97&amp;N$2)</f>
        <v>6</v>
      </c>
      <c r="O97" s="68">
        <f>COUNTIF(종목별!E:E,$B97&amp;O$2)</f>
        <v>19</v>
      </c>
      <c r="P97" s="68">
        <f>COUNTIF(종목별!E:E,$B97&amp;P$2)</f>
        <v>2</v>
      </c>
      <c r="Q97" s="99">
        <f>COUNTIF(종목별!E:E,$B97&amp;Q$2)</f>
        <v>0</v>
      </c>
      <c r="R97" s="80">
        <f t="shared" si="1"/>
        <v>38</v>
      </c>
    </row>
    <row r="98" spans="1:18" ht="20.25" customHeight="1" x14ac:dyDescent="0.3">
      <c r="A98" s="86">
        <v>95</v>
      </c>
      <c r="B98" s="79" t="str">
        <f>VLOOKUP(A98,소속명!A:B,2,0)</f>
        <v>용인에이</v>
      </c>
      <c r="C98" s="90">
        <f>COUNTIF(종목별!C:C,$B98&amp;C$2)</f>
        <v>1</v>
      </c>
      <c r="D98" s="68">
        <f>COUNTIF(종목별!C:C,$B98&amp;D$2)</f>
        <v>0</v>
      </c>
      <c r="E98" s="68">
        <f>COUNTIF(종목별!C:C,$B98&amp;E$2)</f>
        <v>0</v>
      </c>
      <c r="F98" s="90">
        <f>COUNTIF(종목별!D:D,$B98&amp;F$2)</f>
        <v>0</v>
      </c>
      <c r="G98" s="68">
        <f>COUNTIF(종목별!D:D,$B98&amp;G$2)</f>
        <v>1</v>
      </c>
      <c r="H98" s="68">
        <f>COUNTIF(종목별!D:D,$B98&amp;H$2)</f>
        <v>0</v>
      </c>
      <c r="I98" s="68">
        <f>COUNTIF(종목별!D:D,$B98&amp;I$2)</f>
        <v>0</v>
      </c>
      <c r="J98" s="99">
        <f>COUNTIF(종목별!D:D,$B98&amp;J$2)</f>
        <v>0</v>
      </c>
      <c r="K98" s="90">
        <f>COUNTIF(종목별!E:E,$B98&amp;K$2)</f>
        <v>0</v>
      </c>
      <c r="L98" s="68">
        <f>COUNTIF(종목별!E:E,$B98&amp;L$2)</f>
        <v>0</v>
      </c>
      <c r="M98" s="68">
        <f>COUNTIF(종목별!E:E,$B98&amp;M$2)</f>
        <v>0</v>
      </c>
      <c r="N98" s="68">
        <f>COUNTIF(종목별!E:E,$B98&amp;N$2)</f>
        <v>0</v>
      </c>
      <c r="O98" s="68">
        <f>COUNTIF(종목별!E:E,$B98&amp;O$2)</f>
        <v>1</v>
      </c>
      <c r="P98" s="68">
        <f>COUNTIF(종목별!E:E,$B98&amp;P$2)</f>
        <v>0</v>
      </c>
      <c r="Q98" s="99">
        <f>COUNTIF(종목별!E:E,$B98&amp;Q$2)</f>
        <v>0</v>
      </c>
      <c r="R98" s="80">
        <f t="shared" si="1"/>
        <v>1</v>
      </c>
    </row>
    <row r="99" spans="1:18" ht="20.25" customHeight="1" x14ac:dyDescent="0.3">
      <c r="A99" s="86">
        <v>96</v>
      </c>
      <c r="B99" s="79" t="str">
        <f>VLOOKUP(A99,소속명!A:B,2,0)</f>
        <v>용인자강</v>
      </c>
      <c r="C99" s="90">
        <f>COUNTIF(종목별!C:C,$B99&amp;C$2)</f>
        <v>1</v>
      </c>
      <c r="D99" s="68">
        <f>COUNTIF(종목별!C:C,$B99&amp;D$2)</f>
        <v>0</v>
      </c>
      <c r="E99" s="68">
        <f>COUNTIF(종목별!C:C,$B99&amp;E$2)</f>
        <v>0</v>
      </c>
      <c r="F99" s="90">
        <f>COUNTIF(종목별!D:D,$B99&amp;F$2)</f>
        <v>1</v>
      </c>
      <c r="G99" s="68">
        <f>COUNTIF(종목별!D:D,$B99&amp;G$2)</f>
        <v>0</v>
      </c>
      <c r="H99" s="68">
        <f>COUNTIF(종목별!D:D,$B99&amp;H$2)</f>
        <v>0</v>
      </c>
      <c r="I99" s="68">
        <f>COUNTIF(종목별!D:D,$B99&amp;I$2)</f>
        <v>0</v>
      </c>
      <c r="J99" s="99">
        <f>COUNTIF(종목별!D:D,$B99&amp;J$2)</f>
        <v>0</v>
      </c>
      <c r="K99" s="90">
        <f>COUNTIF(종목별!E:E,$B99&amp;K$2)</f>
        <v>1</v>
      </c>
      <c r="L99" s="68">
        <f>COUNTIF(종목별!E:E,$B99&amp;L$2)</f>
        <v>0</v>
      </c>
      <c r="M99" s="68">
        <f>COUNTIF(종목별!E:E,$B99&amp;M$2)</f>
        <v>0</v>
      </c>
      <c r="N99" s="68">
        <f>COUNTIF(종목별!E:E,$B99&amp;N$2)</f>
        <v>0</v>
      </c>
      <c r="O99" s="68">
        <f>COUNTIF(종목별!E:E,$B99&amp;O$2)</f>
        <v>0</v>
      </c>
      <c r="P99" s="68">
        <f>COUNTIF(종목별!E:E,$B99&amp;P$2)</f>
        <v>0</v>
      </c>
      <c r="Q99" s="99">
        <f>COUNTIF(종목별!E:E,$B99&amp;Q$2)</f>
        <v>0</v>
      </c>
      <c r="R99" s="80">
        <f t="shared" si="1"/>
        <v>1</v>
      </c>
    </row>
    <row r="100" spans="1:18" ht="20.25" customHeight="1" x14ac:dyDescent="0.3">
      <c r="A100" s="86">
        <v>97</v>
      </c>
      <c r="B100" s="79" t="str">
        <f>VLOOKUP(A100,소속명!A:B,2,0)</f>
        <v>용인티처</v>
      </c>
      <c r="C100" s="90">
        <f>COUNTIF(종목별!C:C,$B100&amp;C$2)</f>
        <v>1</v>
      </c>
      <c r="D100" s="68">
        <f>COUNTIF(종목별!C:C,$B100&amp;D$2)</f>
        <v>0</v>
      </c>
      <c r="E100" s="68">
        <f>COUNTIF(종목별!C:C,$B100&amp;E$2)</f>
        <v>0</v>
      </c>
      <c r="F100" s="90">
        <f>COUNTIF(종목별!D:D,$B100&amp;F$2)</f>
        <v>0</v>
      </c>
      <c r="G100" s="68">
        <f>COUNTIF(종목별!D:D,$B100&amp;G$2)</f>
        <v>0</v>
      </c>
      <c r="H100" s="68">
        <f>COUNTIF(종목별!D:D,$B100&amp;H$2)</f>
        <v>0</v>
      </c>
      <c r="I100" s="68">
        <f>COUNTIF(종목별!D:D,$B100&amp;I$2)</f>
        <v>1</v>
      </c>
      <c r="J100" s="99">
        <f>COUNTIF(종목별!D:D,$B100&amp;J$2)</f>
        <v>0</v>
      </c>
      <c r="K100" s="90">
        <f>COUNTIF(종목별!E:E,$B100&amp;K$2)</f>
        <v>0</v>
      </c>
      <c r="L100" s="68">
        <f>COUNTIF(종목별!E:E,$B100&amp;L$2)</f>
        <v>0</v>
      </c>
      <c r="M100" s="68">
        <f>COUNTIF(종목별!E:E,$B100&amp;M$2)</f>
        <v>0</v>
      </c>
      <c r="N100" s="68">
        <f>COUNTIF(종목별!E:E,$B100&amp;N$2)</f>
        <v>1</v>
      </c>
      <c r="O100" s="68">
        <f>COUNTIF(종목별!E:E,$B100&amp;O$2)</f>
        <v>0</v>
      </c>
      <c r="P100" s="68">
        <f>COUNTIF(종목별!E:E,$B100&amp;P$2)</f>
        <v>0</v>
      </c>
      <c r="Q100" s="99">
        <f>COUNTIF(종목별!E:E,$B100&amp;Q$2)</f>
        <v>0</v>
      </c>
      <c r="R100" s="80">
        <f t="shared" si="1"/>
        <v>1</v>
      </c>
    </row>
    <row r="101" spans="1:18" ht="20.25" customHeight="1" x14ac:dyDescent="0.3">
      <c r="A101" s="86">
        <v>98</v>
      </c>
      <c r="B101" s="79" t="str">
        <f>VLOOKUP(A101,소속명!A:B,2,0)</f>
        <v>우정</v>
      </c>
      <c r="C101" s="90">
        <f>COUNTIF(종목별!C:C,$B101&amp;C$2)</f>
        <v>0</v>
      </c>
      <c r="D101" s="68">
        <f>COUNTIF(종목별!C:C,$B101&amp;D$2)</f>
        <v>0</v>
      </c>
      <c r="E101" s="68">
        <f>COUNTIF(종목별!C:C,$B101&amp;E$2)</f>
        <v>1</v>
      </c>
      <c r="F101" s="90">
        <f>COUNTIF(종목별!D:D,$B101&amp;F$2)</f>
        <v>0</v>
      </c>
      <c r="G101" s="68">
        <f>COUNTIF(종목별!D:D,$B101&amp;G$2)</f>
        <v>0</v>
      </c>
      <c r="H101" s="68">
        <f>COUNTIF(종목별!D:D,$B101&amp;H$2)</f>
        <v>0</v>
      </c>
      <c r="I101" s="68">
        <f>COUNTIF(종목별!D:D,$B101&amp;I$2)</f>
        <v>1</v>
      </c>
      <c r="J101" s="99">
        <f>COUNTIF(종목별!D:D,$B101&amp;J$2)</f>
        <v>0</v>
      </c>
      <c r="K101" s="90">
        <f>COUNTIF(종목별!E:E,$B101&amp;K$2)</f>
        <v>0</v>
      </c>
      <c r="L101" s="68">
        <f>COUNTIF(종목별!E:E,$B101&amp;L$2)</f>
        <v>0</v>
      </c>
      <c r="M101" s="68">
        <f>COUNTIF(종목별!E:E,$B101&amp;M$2)</f>
        <v>0</v>
      </c>
      <c r="N101" s="68">
        <f>COUNTIF(종목별!E:E,$B101&amp;N$2)</f>
        <v>0</v>
      </c>
      <c r="O101" s="68">
        <f>COUNTIF(종목별!E:E,$B101&amp;O$2)</f>
        <v>1</v>
      </c>
      <c r="P101" s="68">
        <f>COUNTIF(종목별!E:E,$B101&amp;P$2)</f>
        <v>0</v>
      </c>
      <c r="Q101" s="99">
        <f>COUNTIF(종목별!E:E,$B101&amp;Q$2)</f>
        <v>0</v>
      </c>
      <c r="R101" s="80">
        <f t="shared" si="1"/>
        <v>1</v>
      </c>
    </row>
    <row r="102" spans="1:18" ht="20.25" customHeight="1" x14ac:dyDescent="0.3">
      <c r="A102" s="86">
        <v>99</v>
      </c>
      <c r="B102" s="79" t="str">
        <f>VLOOKUP(A102,소속명!A:B,2,0)</f>
        <v>위너스</v>
      </c>
      <c r="C102" s="90">
        <f>COUNTIF(종목별!C:C,$B102&amp;C$2)</f>
        <v>0</v>
      </c>
      <c r="D102" s="68">
        <f>COUNTIF(종목별!C:C,$B102&amp;D$2)</f>
        <v>2</v>
      </c>
      <c r="E102" s="68">
        <f>COUNTIF(종목별!C:C,$B102&amp;E$2)</f>
        <v>0</v>
      </c>
      <c r="F102" s="90">
        <f>COUNTIF(종목별!D:D,$B102&amp;F$2)</f>
        <v>0</v>
      </c>
      <c r="G102" s="68">
        <f>COUNTIF(종목별!D:D,$B102&amp;G$2)</f>
        <v>2</v>
      </c>
      <c r="H102" s="68">
        <f>COUNTIF(종목별!D:D,$B102&amp;H$2)</f>
        <v>0</v>
      </c>
      <c r="I102" s="68">
        <f>COUNTIF(종목별!D:D,$B102&amp;I$2)</f>
        <v>0</v>
      </c>
      <c r="J102" s="99">
        <f>COUNTIF(종목별!D:D,$B102&amp;J$2)</f>
        <v>0</v>
      </c>
      <c r="K102" s="90">
        <f>COUNTIF(종목별!E:E,$B102&amp;K$2)</f>
        <v>0</v>
      </c>
      <c r="L102" s="68">
        <f>COUNTIF(종목별!E:E,$B102&amp;L$2)</f>
        <v>0</v>
      </c>
      <c r="M102" s="68">
        <f>COUNTIF(종목별!E:E,$B102&amp;M$2)</f>
        <v>0</v>
      </c>
      <c r="N102" s="68">
        <f>COUNTIF(종목별!E:E,$B102&amp;N$2)</f>
        <v>0</v>
      </c>
      <c r="O102" s="68">
        <f>COUNTIF(종목별!E:E,$B102&amp;O$2)</f>
        <v>2</v>
      </c>
      <c r="P102" s="68">
        <f>COUNTIF(종목별!E:E,$B102&amp;P$2)</f>
        <v>0</v>
      </c>
      <c r="Q102" s="99">
        <f>COUNTIF(종목별!E:E,$B102&amp;Q$2)</f>
        <v>0</v>
      </c>
      <c r="R102" s="80">
        <f t="shared" si="1"/>
        <v>2</v>
      </c>
    </row>
    <row r="103" spans="1:18" ht="20.25" customHeight="1" x14ac:dyDescent="0.3">
      <c r="A103" s="86">
        <v>100</v>
      </c>
      <c r="B103" s="79" t="str">
        <f>VLOOKUP(A103,소속명!A:B,2,0)</f>
        <v>위시티</v>
      </c>
      <c r="C103" s="90">
        <f>COUNTIF(종목별!C:C,$B103&amp;C$2)</f>
        <v>0</v>
      </c>
      <c r="D103" s="68">
        <f>COUNTIF(종목별!C:C,$B103&amp;D$2)</f>
        <v>1</v>
      </c>
      <c r="E103" s="68">
        <f>COUNTIF(종목별!C:C,$B103&amp;E$2)</f>
        <v>0</v>
      </c>
      <c r="F103" s="90">
        <f>COUNTIF(종목별!D:D,$B103&amp;F$2)</f>
        <v>0</v>
      </c>
      <c r="G103" s="68">
        <f>COUNTIF(종목별!D:D,$B103&amp;G$2)</f>
        <v>1</v>
      </c>
      <c r="H103" s="68">
        <f>COUNTIF(종목별!D:D,$B103&amp;H$2)</f>
        <v>0</v>
      </c>
      <c r="I103" s="68">
        <f>COUNTIF(종목별!D:D,$B103&amp;I$2)</f>
        <v>0</v>
      </c>
      <c r="J103" s="99">
        <f>COUNTIF(종목별!D:D,$B103&amp;J$2)</f>
        <v>0</v>
      </c>
      <c r="K103" s="90">
        <f>COUNTIF(종목별!E:E,$B103&amp;K$2)</f>
        <v>0</v>
      </c>
      <c r="L103" s="68">
        <f>COUNTIF(종목별!E:E,$B103&amp;L$2)</f>
        <v>0</v>
      </c>
      <c r="M103" s="68">
        <f>COUNTIF(종목별!E:E,$B103&amp;M$2)</f>
        <v>0</v>
      </c>
      <c r="N103" s="68">
        <f>COUNTIF(종목별!E:E,$B103&amp;N$2)</f>
        <v>1</v>
      </c>
      <c r="O103" s="68">
        <f>COUNTIF(종목별!E:E,$B103&amp;O$2)</f>
        <v>0</v>
      </c>
      <c r="P103" s="68">
        <f>COUNTIF(종목별!E:E,$B103&amp;P$2)</f>
        <v>0</v>
      </c>
      <c r="Q103" s="99">
        <f>COUNTIF(종목별!E:E,$B103&amp;Q$2)</f>
        <v>0</v>
      </c>
      <c r="R103" s="80">
        <f t="shared" si="1"/>
        <v>1</v>
      </c>
    </row>
    <row r="104" spans="1:18" ht="20.25" customHeight="1" x14ac:dyDescent="0.3">
      <c r="A104" s="86">
        <v>101</v>
      </c>
      <c r="B104" s="79" t="str">
        <f>VLOOKUP(A104,소속명!A:B,2,0)</f>
        <v>이천</v>
      </c>
      <c r="C104" s="90">
        <f>COUNTIF(종목별!C:C,$B104&amp;C$2)</f>
        <v>1</v>
      </c>
      <c r="D104" s="68">
        <f>COUNTIF(종목별!C:C,$B104&amp;D$2)</f>
        <v>1</v>
      </c>
      <c r="E104" s="68">
        <f>COUNTIF(종목별!C:C,$B104&amp;E$2)</f>
        <v>2</v>
      </c>
      <c r="F104" s="90">
        <f>COUNTIF(종목별!D:D,$B104&amp;F$2)</f>
        <v>0</v>
      </c>
      <c r="G104" s="68">
        <f>COUNTIF(종목별!D:D,$B104&amp;G$2)</f>
        <v>4</v>
      </c>
      <c r="H104" s="68">
        <f>COUNTIF(종목별!D:D,$B104&amp;H$2)</f>
        <v>0</v>
      </c>
      <c r="I104" s="68">
        <f>COUNTIF(종목별!D:D,$B104&amp;I$2)</f>
        <v>0</v>
      </c>
      <c r="J104" s="99">
        <f>COUNTIF(종목별!D:D,$B104&amp;J$2)</f>
        <v>0</v>
      </c>
      <c r="K104" s="90">
        <f>COUNTIF(종목별!E:E,$B104&amp;K$2)</f>
        <v>0</v>
      </c>
      <c r="L104" s="68">
        <f>COUNTIF(종목별!E:E,$B104&amp;L$2)</f>
        <v>0</v>
      </c>
      <c r="M104" s="68">
        <f>COUNTIF(종목별!E:E,$B104&amp;M$2)</f>
        <v>4</v>
      </c>
      <c r="N104" s="68">
        <f>COUNTIF(종목별!E:E,$B104&amp;N$2)</f>
        <v>0</v>
      </c>
      <c r="O104" s="68">
        <f>COUNTIF(종목별!E:E,$B104&amp;O$2)</f>
        <v>0</v>
      </c>
      <c r="P104" s="68">
        <f>COUNTIF(종목별!E:E,$B104&amp;P$2)</f>
        <v>0</v>
      </c>
      <c r="Q104" s="99">
        <f>COUNTIF(종목별!E:E,$B104&amp;Q$2)</f>
        <v>0</v>
      </c>
      <c r="R104" s="80">
        <f t="shared" si="1"/>
        <v>4</v>
      </c>
    </row>
    <row r="105" spans="1:18" ht="20.25" customHeight="1" x14ac:dyDescent="0.3">
      <c r="A105" s="86">
        <v>102</v>
      </c>
      <c r="B105" s="81" t="str">
        <f>VLOOKUP(A105,소속명!A:B,2,0)</f>
        <v>이천아리</v>
      </c>
      <c r="C105" s="90">
        <f>COUNTIF(종목별!C:C,$B105&amp;C$2)</f>
        <v>1</v>
      </c>
      <c r="D105" s="68">
        <f>COUNTIF(종목별!C:C,$B105&amp;D$2)</f>
        <v>0</v>
      </c>
      <c r="E105" s="68">
        <f>COUNTIF(종목별!C:C,$B105&amp;E$2)</f>
        <v>0</v>
      </c>
      <c r="F105" s="90">
        <f>COUNTIF(종목별!D:D,$B105&amp;F$2)</f>
        <v>0</v>
      </c>
      <c r="G105" s="68">
        <f>COUNTIF(종목별!D:D,$B105&amp;G$2)</f>
        <v>0</v>
      </c>
      <c r="H105" s="68">
        <f>COUNTIF(종목별!D:D,$B105&amp;H$2)</f>
        <v>1</v>
      </c>
      <c r="I105" s="68">
        <f>COUNTIF(종목별!D:D,$B105&amp;I$2)</f>
        <v>0</v>
      </c>
      <c r="J105" s="99">
        <f>COUNTIF(종목별!D:D,$B105&amp;J$2)</f>
        <v>0</v>
      </c>
      <c r="K105" s="90">
        <f>COUNTIF(종목별!E:E,$B105&amp;K$2)</f>
        <v>0</v>
      </c>
      <c r="L105" s="68">
        <f>COUNTIF(종목별!E:E,$B105&amp;L$2)</f>
        <v>0</v>
      </c>
      <c r="M105" s="68">
        <f>COUNTIF(종목별!E:E,$B105&amp;M$2)</f>
        <v>0</v>
      </c>
      <c r="N105" s="68">
        <f>COUNTIF(종목별!E:E,$B105&amp;N$2)</f>
        <v>0</v>
      </c>
      <c r="O105" s="68">
        <f>COUNTIF(종목별!E:E,$B105&amp;O$2)</f>
        <v>1</v>
      </c>
      <c r="P105" s="68">
        <f>COUNTIF(종목별!E:E,$B105&amp;P$2)</f>
        <v>0</v>
      </c>
      <c r="Q105" s="99">
        <f>COUNTIF(종목별!E:E,$B105&amp;Q$2)</f>
        <v>0</v>
      </c>
      <c r="R105" s="80">
        <f t="shared" si="1"/>
        <v>1</v>
      </c>
    </row>
    <row r="106" spans="1:18" ht="20.25" customHeight="1" x14ac:dyDescent="0.3">
      <c r="A106" s="86">
        <v>103</v>
      </c>
      <c r="B106" s="81" t="str">
        <f>VLOOKUP(A106,소속명!A:B,2,0)</f>
        <v>이천클럽</v>
      </c>
      <c r="C106" s="90">
        <f>COUNTIF(종목별!C:C,$B106&amp;C$2)</f>
        <v>1</v>
      </c>
      <c r="D106" s="68">
        <f>COUNTIF(종목별!C:C,$B106&amp;D$2)</f>
        <v>2</v>
      </c>
      <c r="E106" s="68">
        <f>COUNTIF(종목별!C:C,$B106&amp;E$2)</f>
        <v>4</v>
      </c>
      <c r="F106" s="90">
        <f>COUNTIF(종목별!D:D,$B106&amp;F$2)</f>
        <v>0</v>
      </c>
      <c r="G106" s="68">
        <f>COUNTIF(종목별!D:D,$B106&amp;G$2)</f>
        <v>4</v>
      </c>
      <c r="H106" s="68">
        <f>COUNTIF(종목별!D:D,$B106&amp;H$2)</f>
        <v>3</v>
      </c>
      <c r="I106" s="68">
        <f>COUNTIF(종목별!D:D,$B106&amp;I$2)</f>
        <v>0</v>
      </c>
      <c r="J106" s="99">
        <f>COUNTIF(종목별!D:D,$B106&amp;J$2)</f>
        <v>0</v>
      </c>
      <c r="K106" s="90">
        <f>COUNTIF(종목별!E:E,$B106&amp;K$2)</f>
        <v>0</v>
      </c>
      <c r="L106" s="68">
        <f>COUNTIF(종목별!E:E,$B106&amp;L$2)</f>
        <v>0</v>
      </c>
      <c r="M106" s="68">
        <f>COUNTIF(종목별!E:E,$B106&amp;M$2)</f>
        <v>0</v>
      </c>
      <c r="N106" s="68">
        <f>COUNTIF(종목별!E:E,$B106&amp;N$2)</f>
        <v>0</v>
      </c>
      <c r="O106" s="68">
        <f>COUNTIF(종목별!E:E,$B106&amp;O$2)</f>
        <v>7</v>
      </c>
      <c r="P106" s="68">
        <f>COUNTIF(종목별!E:E,$B106&amp;P$2)</f>
        <v>0</v>
      </c>
      <c r="Q106" s="99">
        <f>COUNTIF(종목별!E:E,$B106&amp;Q$2)</f>
        <v>0</v>
      </c>
      <c r="R106" s="80">
        <f t="shared" si="1"/>
        <v>7</v>
      </c>
    </row>
    <row r="107" spans="1:18" ht="20.25" customHeight="1" x14ac:dyDescent="0.3">
      <c r="A107" s="86">
        <v>104</v>
      </c>
      <c r="B107" s="79" t="str">
        <f>VLOOKUP(A107,소속명!A:B,2,0)</f>
        <v>인천부평</v>
      </c>
      <c r="C107" s="90">
        <f>COUNTIF(종목별!C:C,$B107&amp;C$2)</f>
        <v>1</v>
      </c>
      <c r="D107" s="68">
        <f>COUNTIF(종목별!C:C,$B107&amp;D$2)</f>
        <v>0</v>
      </c>
      <c r="E107" s="68">
        <f>COUNTIF(종목별!C:C,$B107&amp;E$2)</f>
        <v>0</v>
      </c>
      <c r="F107" s="90">
        <f>COUNTIF(종목별!D:D,$B107&amp;F$2)</f>
        <v>0</v>
      </c>
      <c r="G107" s="68">
        <f>COUNTIF(종목별!D:D,$B107&amp;G$2)</f>
        <v>0</v>
      </c>
      <c r="H107" s="68">
        <f>COUNTIF(종목별!D:D,$B107&amp;H$2)</f>
        <v>0</v>
      </c>
      <c r="I107" s="68">
        <f>COUNTIF(종목별!D:D,$B107&amp;I$2)</f>
        <v>1</v>
      </c>
      <c r="J107" s="99">
        <f>COUNTIF(종목별!D:D,$B107&amp;J$2)</f>
        <v>0</v>
      </c>
      <c r="K107" s="90">
        <f>COUNTIF(종목별!E:E,$B107&amp;K$2)</f>
        <v>0</v>
      </c>
      <c r="L107" s="68">
        <f>COUNTIF(종목별!E:E,$B107&amp;L$2)</f>
        <v>0</v>
      </c>
      <c r="M107" s="68">
        <f>COUNTIF(종목별!E:E,$B107&amp;M$2)</f>
        <v>0</v>
      </c>
      <c r="N107" s="68">
        <f>COUNTIF(종목별!E:E,$B107&amp;N$2)</f>
        <v>0</v>
      </c>
      <c r="O107" s="68">
        <f>COUNTIF(종목별!E:E,$B107&amp;O$2)</f>
        <v>1</v>
      </c>
      <c r="P107" s="68">
        <f>COUNTIF(종목별!E:E,$B107&amp;P$2)</f>
        <v>0</v>
      </c>
      <c r="Q107" s="99">
        <f>COUNTIF(종목별!E:E,$B107&amp;Q$2)</f>
        <v>0</v>
      </c>
      <c r="R107" s="80">
        <f t="shared" si="1"/>
        <v>1</v>
      </c>
    </row>
    <row r="108" spans="1:18" ht="20.25" customHeight="1" x14ac:dyDescent="0.3">
      <c r="A108" s="86">
        <v>105</v>
      </c>
      <c r="B108" s="79" t="str">
        <f>VLOOKUP(A108,소속명!A:B,2,0)</f>
        <v>점프</v>
      </c>
      <c r="C108" s="90">
        <f>COUNTIF(종목별!C:C,$B108&amp;C$2)</f>
        <v>1</v>
      </c>
      <c r="D108" s="68">
        <f>COUNTIF(종목별!C:C,$B108&amp;D$2)</f>
        <v>0</v>
      </c>
      <c r="E108" s="68">
        <f>COUNTIF(종목별!C:C,$B108&amp;E$2)</f>
        <v>0</v>
      </c>
      <c r="F108" s="90">
        <f>COUNTIF(종목별!D:D,$B108&amp;F$2)</f>
        <v>0</v>
      </c>
      <c r="G108" s="68">
        <f>COUNTIF(종목별!D:D,$B108&amp;G$2)</f>
        <v>0</v>
      </c>
      <c r="H108" s="68">
        <f>COUNTIF(종목별!D:D,$B108&amp;H$2)</f>
        <v>1</v>
      </c>
      <c r="I108" s="68">
        <f>COUNTIF(종목별!D:D,$B108&amp;I$2)</f>
        <v>0</v>
      </c>
      <c r="J108" s="99">
        <f>COUNTIF(종목별!D:D,$B108&amp;J$2)</f>
        <v>0</v>
      </c>
      <c r="K108" s="90">
        <f>COUNTIF(종목별!E:E,$B108&amp;K$2)</f>
        <v>0</v>
      </c>
      <c r="L108" s="68">
        <f>COUNTIF(종목별!E:E,$B108&amp;L$2)</f>
        <v>0</v>
      </c>
      <c r="M108" s="68">
        <f>COUNTIF(종목별!E:E,$B108&amp;M$2)</f>
        <v>0</v>
      </c>
      <c r="N108" s="68">
        <f>COUNTIF(종목별!E:E,$B108&amp;N$2)</f>
        <v>1</v>
      </c>
      <c r="O108" s="68">
        <f>COUNTIF(종목별!E:E,$B108&amp;O$2)</f>
        <v>0</v>
      </c>
      <c r="P108" s="68">
        <f>COUNTIF(종목별!E:E,$B108&amp;P$2)</f>
        <v>0</v>
      </c>
      <c r="Q108" s="99">
        <f>COUNTIF(종목별!E:E,$B108&amp;Q$2)</f>
        <v>0</v>
      </c>
      <c r="R108" s="80">
        <f t="shared" si="1"/>
        <v>1</v>
      </c>
    </row>
    <row r="109" spans="1:18" ht="20.25" customHeight="1" x14ac:dyDescent="0.3">
      <c r="A109" s="86">
        <v>106</v>
      </c>
      <c r="B109" s="79" t="str">
        <f>VLOOKUP(A109,소속명!A:B,2,0)</f>
        <v>정남</v>
      </c>
      <c r="C109" s="90">
        <f>COUNTIF(종목별!C:C,$B109&amp;C$2)</f>
        <v>2</v>
      </c>
      <c r="D109" s="68">
        <f>COUNTIF(종목별!C:C,$B109&amp;D$2)</f>
        <v>0</v>
      </c>
      <c r="E109" s="68">
        <f>COUNTIF(종목별!C:C,$B109&amp;E$2)</f>
        <v>0</v>
      </c>
      <c r="F109" s="90">
        <f>COUNTIF(종목별!D:D,$B109&amp;F$2)</f>
        <v>0</v>
      </c>
      <c r="G109" s="68">
        <f>COUNTIF(종목별!D:D,$B109&amp;G$2)</f>
        <v>1</v>
      </c>
      <c r="H109" s="68">
        <f>COUNTIF(종목별!D:D,$B109&amp;H$2)</f>
        <v>1</v>
      </c>
      <c r="I109" s="68">
        <f>COUNTIF(종목별!D:D,$B109&amp;I$2)</f>
        <v>0</v>
      </c>
      <c r="J109" s="99">
        <f>COUNTIF(종목별!D:D,$B109&amp;J$2)</f>
        <v>0</v>
      </c>
      <c r="K109" s="90">
        <f>COUNTIF(종목별!E:E,$B109&amp;K$2)</f>
        <v>0</v>
      </c>
      <c r="L109" s="68">
        <f>COUNTIF(종목별!E:E,$B109&amp;L$2)</f>
        <v>0</v>
      </c>
      <c r="M109" s="68">
        <f>COUNTIF(종목별!E:E,$B109&amp;M$2)</f>
        <v>0</v>
      </c>
      <c r="N109" s="68">
        <f>COUNTIF(종목별!E:E,$B109&amp;N$2)</f>
        <v>0</v>
      </c>
      <c r="O109" s="68">
        <f>COUNTIF(종목별!E:E,$B109&amp;O$2)</f>
        <v>2</v>
      </c>
      <c r="P109" s="68">
        <f>COUNTIF(종목별!E:E,$B109&amp;P$2)</f>
        <v>0</v>
      </c>
      <c r="Q109" s="99">
        <f>COUNTIF(종목별!E:E,$B109&amp;Q$2)</f>
        <v>0</v>
      </c>
      <c r="R109" s="80">
        <f t="shared" si="1"/>
        <v>2</v>
      </c>
    </row>
    <row r="110" spans="1:18" ht="20.25" customHeight="1" x14ac:dyDescent="0.3">
      <c r="A110" s="86">
        <v>107</v>
      </c>
      <c r="B110" s="79" t="str">
        <f>VLOOKUP(A110,소속명!A:B,2,0)</f>
        <v>주장민턴</v>
      </c>
      <c r="C110" s="90">
        <f>COUNTIF(종목별!C:C,$B110&amp;C$2)</f>
        <v>0</v>
      </c>
      <c r="D110" s="68">
        <f>COUNTIF(종목별!C:C,$B110&amp;D$2)</f>
        <v>0</v>
      </c>
      <c r="E110" s="68">
        <f>COUNTIF(종목별!C:C,$B110&amp;E$2)</f>
        <v>1</v>
      </c>
      <c r="F110" s="90">
        <f>COUNTIF(종목별!D:D,$B110&amp;F$2)</f>
        <v>0</v>
      </c>
      <c r="G110" s="68">
        <f>COUNTIF(종목별!D:D,$B110&amp;G$2)</f>
        <v>0</v>
      </c>
      <c r="H110" s="68">
        <f>COUNTIF(종목별!D:D,$B110&amp;H$2)</f>
        <v>1</v>
      </c>
      <c r="I110" s="68">
        <f>COUNTIF(종목별!D:D,$B110&amp;I$2)</f>
        <v>0</v>
      </c>
      <c r="J110" s="99">
        <f>COUNTIF(종목별!D:D,$B110&amp;J$2)</f>
        <v>0</v>
      </c>
      <c r="K110" s="90">
        <f>COUNTIF(종목별!E:E,$B110&amp;K$2)</f>
        <v>0</v>
      </c>
      <c r="L110" s="68">
        <f>COUNTIF(종목별!E:E,$B110&amp;L$2)</f>
        <v>0</v>
      </c>
      <c r="M110" s="68">
        <f>COUNTIF(종목별!E:E,$B110&amp;M$2)</f>
        <v>0</v>
      </c>
      <c r="N110" s="68">
        <f>COUNTIF(종목별!E:E,$B110&amp;N$2)</f>
        <v>0</v>
      </c>
      <c r="O110" s="68">
        <f>COUNTIF(종목별!E:E,$B110&amp;O$2)</f>
        <v>1</v>
      </c>
      <c r="P110" s="68">
        <f>COUNTIF(종목별!E:E,$B110&amp;P$2)</f>
        <v>0</v>
      </c>
      <c r="Q110" s="99">
        <f>COUNTIF(종목별!E:E,$B110&amp;Q$2)</f>
        <v>0</v>
      </c>
      <c r="R110" s="80">
        <f t="shared" si="1"/>
        <v>1</v>
      </c>
    </row>
    <row r="111" spans="1:18" ht="20.25" customHeight="1" x14ac:dyDescent="0.3">
      <c r="A111" s="86">
        <v>108</v>
      </c>
      <c r="B111" s="79" t="str">
        <f>VLOOKUP(A111,소속명!A:B,2,0)</f>
        <v>챌린지</v>
      </c>
      <c r="C111" s="90">
        <f>COUNTIF(종목별!C:C,$B111&amp;C$2)</f>
        <v>0</v>
      </c>
      <c r="D111" s="68">
        <f>COUNTIF(종목별!C:C,$B111&amp;D$2)</f>
        <v>2</v>
      </c>
      <c r="E111" s="68">
        <f>COUNTIF(종목별!C:C,$B111&amp;E$2)</f>
        <v>0</v>
      </c>
      <c r="F111" s="90">
        <f>COUNTIF(종목별!D:D,$B111&amp;F$2)</f>
        <v>0</v>
      </c>
      <c r="G111" s="68">
        <f>COUNTIF(종목별!D:D,$B111&amp;G$2)</f>
        <v>2</v>
      </c>
      <c r="H111" s="68">
        <f>COUNTIF(종목별!D:D,$B111&amp;H$2)</f>
        <v>0</v>
      </c>
      <c r="I111" s="68">
        <f>COUNTIF(종목별!D:D,$B111&amp;I$2)</f>
        <v>0</v>
      </c>
      <c r="J111" s="99">
        <f>COUNTIF(종목별!D:D,$B111&amp;J$2)</f>
        <v>0</v>
      </c>
      <c r="K111" s="90">
        <f>COUNTIF(종목별!E:E,$B111&amp;K$2)</f>
        <v>0</v>
      </c>
      <c r="L111" s="68">
        <f>COUNTIF(종목별!E:E,$B111&amp;L$2)</f>
        <v>0</v>
      </c>
      <c r="M111" s="68">
        <f>COUNTIF(종목별!E:E,$B111&amp;M$2)</f>
        <v>1</v>
      </c>
      <c r="N111" s="68">
        <f>COUNTIF(종목별!E:E,$B111&amp;N$2)</f>
        <v>1</v>
      </c>
      <c r="O111" s="68">
        <f>COUNTIF(종목별!E:E,$B111&amp;O$2)</f>
        <v>0</v>
      </c>
      <c r="P111" s="68">
        <f>COUNTIF(종목별!E:E,$B111&amp;P$2)</f>
        <v>0</v>
      </c>
      <c r="Q111" s="99">
        <f>COUNTIF(종목별!E:E,$B111&amp;Q$2)</f>
        <v>0</v>
      </c>
      <c r="R111" s="80">
        <f t="shared" si="1"/>
        <v>2</v>
      </c>
    </row>
    <row r="112" spans="1:18" ht="20.25" customHeight="1" x14ac:dyDescent="0.3">
      <c r="A112" s="86">
        <v>109</v>
      </c>
      <c r="B112" s="79" t="str">
        <f>VLOOKUP(A112,소속명!A:B,2,0)</f>
        <v>천안성정</v>
      </c>
      <c r="C112" s="90">
        <f>COUNTIF(종목별!C:C,$B112&amp;C$2)</f>
        <v>1</v>
      </c>
      <c r="D112" s="68">
        <f>COUNTIF(종목별!C:C,$B112&amp;D$2)</f>
        <v>0</v>
      </c>
      <c r="E112" s="68">
        <f>COUNTIF(종목별!C:C,$B112&amp;E$2)</f>
        <v>0</v>
      </c>
      <c r="F112" s="90">
        <f>COUNTIF(종목별!D:D,$B112&amp;F$2)</f>
        <v>0</v>
      </c>
      <c r="G112" s="68">
        <f>COUNTIF(종목별!D:D,$B112&amp;G$2)</f>
        <v>1</v>
      </c>
      <c r="H112" s="68">
        <f>COUNTIF(종목별!D:D,$B112&amp;H$2)</f>
        <v>0</v>
      </c>
      <c r="I112" s="68">
        <f>COUNTIF(종목별!D:D,$B112&amp;I$2)</f>
        <v>0</v>
      </c>
      <c r="J112" s="99">
        <f>COUNTIF(종목별!D:D,$B112&amp;J$2)</f>
        <v>0</v>
      </c>
      <c r="K112" s="90">
        <f>COUNTIF(종목별!E:E,$B112&amp;K$2)</f>
        <v>0</v>
      </c>
      <c r="L112" s="68">
        <f>COUNTIF(종목별!E:E,$B112&amp;L$2)</f>
        <v>0</v>
      </c>
      <c r="M112" s="68">
        <f>COUNTIF(종목별!E:E,$B112&amp;M$2)</f>
        <v>0</v>
      </c>
      <c r="N112" s="68">
        <f>COUNTIF(종목별!E:E,$B112&amp;N$2)</f>
        <v>0</v>
      </c>
      <c r="O112" s="68">
        <f>COUNTIF(종목별!E:E,$B112&amp;O$2)</f>
        <v>1</v>
      </c>
      <c r="P112" s="68">
        <f>COUNTIF(종목별!E:E,$B112&amp;P$2)</f>
        <v>0</v>
      </c>
      <c r="Q112" s="99">
        <f>COUNTIF(종목별!E:E,$B112&amp;Q$2)</f>
        <v>0</v>
      </c>
      <c r="R112" s="80">
        <f t="shared" si="1"/>
        <v>1</v>
      </c>
    </row>
    <row r="113" spans="1:18" ht="20.25" customHeight="1" x14ac:dyDescent="0.3">
      <c r="A113" s="86">
        <v>110</v>
      </c>
      <c r="B113" s="79" t="str">
        <f>VLOOKUP(A113,소속명!A:B,2,0)</f>
        <v>테크니스</v>
      </c>
      <c r="C113" s="90">
        <f>COUNTIF(종목별!C:C,$B113&amp;C$2)</f>
        <v>3</v>
      </c>
      <c r="D113" s="68">
        <f>COUNTIF(종목별!C:C,$B113&amp;D$2)</f>
        <v>0</v>
      </c>
      <c r="E113" s="68">
        <f>COUNTIF(종목별!C:C,$B113&amp;E$2)</f>
        <v>0</v>
      </c>
      <c r="F113" s="90">
        <f>COUNTIF(종목별!D:D,$B113&amp;F$2)</f>
        <v>0</v>
      </c>
      <c r="G113" s="68">
        <f>COUNTIF(종목별!D:D,$B113&amp;G$2)</f>
        <v>3</v>
      </c>
      <c r="H113" s="68">
        <f>COUNTIF(종목별!D:D,$B113&amp;H$2)</f>
        <v>0</v>
      </c>
      <c r="I113" s="68">
        <f>COUNTIF(종목별!D:D,$B113&amp;I$2)</f>
        <v>0</v>
      </c>
      <c r="J113" s="99">
        <f>COUNTIF(종목별!D:D,$B113&amp;J$2)</f>
        <v>0</v>
      </c>
      <c r="K113" s="90">
        <f>COUNTIF(종목별!E:E,$B113&amp;K$2)</f>
        <v>0</v>
      </c>
      <c r="L113" s="68">
        <f>COUNTIF(종목별!E:E,$B113&amp;L$2)</f>
        <v>1</v>
      </c>
      <c r="M113" s="68">
        <f>COUNTIF(종목별!E:E,$B113&amp;M$2)</f>
        <v>0</v>
      </c>
      <c r="N113" s="68">
        <f>COUNTIF(종목별!E:E,$B113&amp;N$2)</f>
        <v>0</v>
      </c>
      <c r="O113" s="68">
        <f>COUNTIF(종목별!E:E,$B113&amp;O$2)</f>
        <v>2</v>
      </c>
      <c r="P113" s="68">
        <f>COUNTIF(종목별!E:E,$B113&amp;P$2)</f>
        <v>0</v>
      </c>
      <c r="Q113" s="99">
        <f>COUNTIF(종목별!E:E,$B113&amp;Q$2)</f>
        <v>0</v>
      </c>
      <c r="R113" s="80">
        <f t="shared" si="1"/>
        <v>3</v>
      </c>
    </row>
    <row r="114" spans="1:18" ht="20.25" customHeight="1" x14ac:dyDescent="0.3">
      <c r="A114" s="227" t="s">
        <v>119</v>
      </c>
      <c r="B114" s="231"/>
      <c r="C114" s="91">
        <f>SUM(C3:C113)</f>
        <v>276</v>
      </c>
      <c r="D114" s="55">
        <f t="shared" ref="D114:Q114" si="2">SUM(D3:D113)</f>
        <v>156</v>
      </c>
      <c r="E114" s="55">
        <f t="shared" si="2"/>
        <v>167</v>
      </c>
      <c r="F114" s="91">
        <f t="shared" si="2"/>
        <v>5</v>
      </c>
      <c r="G114" s="55">
        <f t="shared" si="2"/>
        <v>215</v>
      </c>
      <c r="H114" s="55">
        <f t="shared" si="2"/>
        <v>272</v>
      </c>
      <c r="I114" s="55">
        <f t="shared" si="2"/>
        <v>97</v>
      </c>
      <c r="J114" s="100">
        <f t="shared" si="2"/>
        <v>10</v>
      </c>
      <c r="K114" s="91">
        <f t="shared" si="2"/>
        <v>5</v>
      </c>
      <c r="L114" s="55">
        <f t="shared" si="2"/>
        <v>20</v>
      </c>
      <c r="M114" s="55">
        <f t="shared" si="2"/>
        <v>50</v>
      </c>
      <c r="N114" s="55">
        <f t="shared" si="2"/>
        <v>92</v>
      </c>
      <c r="O114" s="55">
        <f t="shared" si="2"/>
        <v>278</v>
      </c>
      <c r="P114" s="55">
        <f t="shared" si="2"/>
        <v>128</v>
      </c>
      <c r="Q114" s="100">
        <f t="shared" si="2"/>
        <v>26</v>
      </c>
      <c r="R114" s="6">
        <f t="shared" ref="R114:R115" si="3">SUM(C114:Q114)/3</f>
        <v>599</v>
      </c>
    </row>
    <row r="115" spans="1:18" ht="20.25" customHeight="1" x14ac:dyDescent="0.3">
      <c r="C115" s="4">
        <f>COUNTIF(종목별!C:C,$B115&amp;C$2)</f>
        <v>0</v>
      </c>
      <c r="D115" s="4">
        <f>COUNTIF(종목별!C:C,$B115&amp;D$2)</f>
        <v>0</v>
      </c>
      <c r="E115" s="4">
        <f>COUNTIF(종목별!C:C,$B115&amp;E$2)</f>
        <v>0</v>
      </c>
      <c r="F115" s="4">
        <f>COUNTIF(종목별!D:D,$B115&amp;F$2)</f>
        <v>0</v>
      </c>
      <c r="G115" s="4">
        <f>COUNTIF(종목별!D:D,$B115&amp;G$2)</f>
        <v>0</v>
      </c>
      <c r="H115" s="4">
        <f>COUNTIF(종목별!D:D,$B115&amp;H$2)</f>
        <v>0</v>
      </c>
      <c r="I115" s="4">
        <f>COUNTIF(종목별!D:D,$B115&amp;I$2)</f>
        <v>0</v>
      </c>
      <c r="J115" s="4">
        <f>COUNTIF(종목별!D:D,$B115&amp;J$2)</f>
        <v>0</v>
      </c>
      <c r="K115" s="4">
        <f>COUNTIF(종목별!E:E,$B115&amp;K$2)</f>
        <v>0</v>
      </c>
      <c r="L115" s="4">
        <f>COUNTIF(종목별!E:E,$B115&amp;L$2)</f>
        <v>0</v>
      </c>
      <c r="M115" s="4">
        <f>COUNTIF(종목별!E:E,$B115&amp;M$2)</f>
        <v>0</v>
      </c>
      <c r="N115" s="4">
        <f>COUNTIF(종목별!E:E,$B115&amp;N$2)</f>
        <v>0</v>
      </c>
      <c r="O115" s="4">
        <f>COUNTIF(종목별!E:E,$B115&amp;O$2)</f>
        <v>0</v>
      </c>
      <c r="P115" s="4">
        <f>COUNTIF(종목별!E:E,$B115&amp;P$2)</f>
        <v>0</v>
      </c>
      <c r="Q115" s="4">
        <f>COUNTIF(종목별!E:E,$B115&amp;Q$2)</f>
        <v>0</v>
      </c>
      <c r="R115" s="4">
        <f t="shared" si="3"/>
        <v>0</v>
      </c>
    </row>
  </sheetData>
  <mergeCells count="2">
    <mergeCell ref="A1:D1"/>
    <mergeCell ref="A114:B114"/>
  </mergeCells>
  <phoneticPr fontId="2" type="noConversion"/>
  <printOptions horizontalCentered="1"/>
  <pageMargins left="0.31496062992125984" right="0.31496062992125984" top="0.55118110236220474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showGridLines="0" showZeros="0" topLeftCell="A13" zoomScale="115" zoomScaleNormal="115" workbookViewId="0">
      <selection activeCell="Y10" sqref="Y10"/>
    </sheetView>
  </sheetViews>
  <sheetFormatPr defaultColWidth="4.75" defaultRowHeight="18" customHeight="1" x14ac:dyDescent="0.3"/>
  <cols>
    <col min="1" max="1" width="1" style="58" customWidth="1"/>
    <col min="2" max="14" width="5" style="58" customWidth="1"/>
    <col min="15" max="15" width="1" style="58" customWidth="1"/>
    <col min="16" max="16384" width="4.75" style="58"/>
  </cols>
  <sheetData>
    <row r="1" spans="1:14" ht="18" customHeight="1" x14ac:dyDescent="0.3">
      <c r="B1" s="57" t="s">
        <v>115</v>
      </c>
    </row>
    <row r="3" spans="1:14" ht="18" customHeight="1" x14ac:dyDescent="0.3">
      <c r="A3" s="199"/>
      <c r="B3" s="268" t="s">
        <v>118</v>
      </c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</row>
    <row r="4" spans="1:14" ht="18" customHeight="1" x14ac:dyDescent="0.3">
      <c r="A4" s="196"/>
      <c r="B4" s="269"/>
      <c r="C4" s="265" t="s">
        <v>0</v>
      </c>
      <c r="D4" s="266"/>
      <c r="E4" s="266"/>
      <c r="F4" s="267"/>
      <c r="G4" s="265" t="s">
        <v>1</v>
      </c>
      <c r="H4" s="266"/>
      <c r="I4" s="266"/>
      <c r="J4" s="267"/>
      <c r="K4" s="265" t="s">
        <v>2</v>
      </c>
      <c r="L4" s="266"/>
      <c r="M4" s="266"/>
      <c r="N4" s="267"/>
    </row>
    <row r="5" spans="1:14" ht="18" customHeight="1" x14ac:dyDescent="0.3">
      <c r="A5" s="137"/>
      <c r="B5" s="270"/>
      <c r="C5" s="64" t="s">
        <v>84</v>
      </c>
      <c r="D5" s="65" t="s">
        <v>85</v>
      </c>
      <c r="E5" s="65" t="s">
        <v>86</v>
      </c>
      <c r="F5" s="66" t="s">
        <v>88</v>
      </c>
      <c r="G5" s="67" t="s">
        <v>84</v>
      </c>
      <c r="H5" s="65" t="s">
        <v>85</v>
      </c>
      <c r="I5" s="65" t="s">
        <v>86</v>
      </c>
      <c r="J5" s="7" t="s">
        <v>88</v>
      </c>
      <c r="K5" s="64" t="s">
        <v>84</v>
      </c>
      <c r="L5" s="65" t="s">
        <v>85</v>
      </c>
      <c r="M5" s="65" t="s">
        <v>86</v>
      </c>
      <c r="N5" s="7" t="s">
        <v>88</v>
      </c>
    </row>
    <row r="6" spans="1:14" ht="18" customHeight="1" x14ac:dyDescent="0.3">
      <c r="A6" s="137"/>
      <c r="B6" s="63" t="s">
        <v>102</v>
      </c>
      <c r="C6" s="256">
        <f>종목별참가팀수!D5</f>
        <v>10</v>
      </c>
      <c r="D6" s="257"/>
      <c r="E6" s="257"/>
      <c r="F6" s="258"/>
      <c r="G6" s="256">
        <f>종목별참가팀수!D15</f>
        <v>0</v>
      </c>
      <c r="H6" s="257"/>
      <c r="I6" s="257"/>
      <c r="J6" s="258"/>
      <c r="K6" s="259" t="s">
        <v>103</v>
      </c>
      <c r="L6" s="260"/>
      <c r="M6" s="260"/>
      <c r="N6" s="261"/>
    </row>
    <row r="7" spans="1:14" ht="18" customHeight="1" x14ac:dyDescent="0.3">
      <c r="A7" s="137"/>
      <c r="B7" s="53" t="s">
        <v>104</v>
      </c>
      <c r="C7" s="165">
        <f>종목별참가팀수!E6</f>
        <v>5</v>
      </c>
      <c r="D7" s="165">
        <f>종목별참가팀수!F6</f>
        <v>6</v>
      </c>
      <c r="E7" s="165">
        <f>종목별참가팀수!G6</f>
        <v>4</v>
      </c>
      <c r="F7" s="165">
        <f>종목별참가팀수!H6</f>
        <v>0</v>
      </c>
      <c r="G7" s="166">
        <f>종목별참가팀수!E16</f>
        <v>0</v>
      </c>
      <c r="H7" s="167">
        <f>종목별참가팀수!F16</f>
        <v>1</v>
      </c>
      <c r="I7" s="167">
        <f>종목별참가팀수!G16</f>
        <v>0</v>
      </c>
      <c r="J7" s="168">
        <f>종목별참가팀수!H16</f>
        <v>0</v>
      </c>
      <c r="K7" s="165">
        <f>종목별참가팀수!E26</f>
        <v>1</v>
      </c>
      <c r="L7" s="165">
        <f>종목별참가팀수!F26</f>
        <v>3</v>
      </c>
      <c r="M7" s="165">
        <f>종목별참가팀수!G26</f>
        <v>0</v>
      </c>
      <c r="N7" s="169">
        <f>종목별참가팀수!H26</f>
        <v>0</v>
      </c>
    </row>
    <row r="8" spans="1:14" ht="18" customHeight="1" x14ac:dyDescent="0.3">
      <c r="A8" s="137"/>
      <c r="B8" s="53" t="s">
        <v>54</v>
      </c>
      <c r="C8" s="170">
        <f>종목별참가팀수!E7</f>
        <v>8</v>
      </c>
      <c r="D8" s="170">
        <f>종목별참가팀수!F7</f>
        <v>10</v>
      </c>
      <c r="E8" s="170">
        <f>종목별참가팀수!G7</f>
        <v>5</v>
      </c>
      <c r="F8" s="170">
        <f>종목별참가팀수!H7</f>
        <v>0</v>
      </c>
      <c r="G8" s="171">
        <f>종목별참가팀수!E17</f>
        <v>5</v>
      </c>
      <c r="H8" s="172">
        <f>종목별참가팀수!F17</f>
        <v>7</v>
      </c>
      <c r="I8" s="172">
        <f>종목별참가팀수!G17</f>
        <v>0</v>
      </c>
      <c r="J8" s="173">
        <f>종목별참가팀수!H17</f>
        <v>1</v>
      </c>
      <c r="K8" s="170">
        <f>종목별참가팀수!E27</f>
        <v>5</v>
      </c>
      <c r="L8" s="170">
        <f>종목별참가팀수!F27</f>
        <v>10</v>
      </c>
      <c r="M8" s="170">
        <f>종목별참가팀수!G27</f>
        <v>2</v>
      </c>
      <c r="N8" s="174">
        <f>종목별참가팀수!H27</f>
        <v>0</v>
      </c>
    </row>
    <row r="9" spans="1:14" ht="18" customHeight="1" x14ac:dyDescent="0.3">
      <c r="A9" s="137"/>
      <c r="B9" s="53" t="s">
        <v>4</v>
      </c>
      <c r="C9" s="205">
        <f>종목별참가팀수!E8</f>
        <v>11</v>
      </c>
      <c r="D9" s="172">
        <f>종목별참가팀수!F8</f>
        <v>15</v>
      </c>
      <c r="E9" s="167">
        <f>종목별참가팀수!G8</f>
        <v>7</v>
      </c>
      <c r="F9" s="176">
        <f>종목별참가팀수!H8</f>
        <v>1</v>
      </c>
      <c r="G9" s="206">
        <f>종목별참가팀수!E18</f>
        <v>8</v>
      </c>
      <c r="H9" s="172">
        <f>종목별참가팀수!F18</f>
        <v>14</v>
      </c>
      <c r="I9" s="167">
        <f>종목별참가팀수!G18</f>
        <v>4</v>
      </c>
      <c r="J9" s="168">
        <f>종목별참가팀수!H18</f>
        <v>0</v>
      </c>
      <c r="K9" s="205">
        <f>종목별참가팀수!E28</f>
        <v>12</v>
      </c>
      <c r="L9" s="172">
        <f>종목별참가팀수!F28</f>
        <v>13</v>
      </c>
      <c r="M9" s="167">
        <f>종목별참가팀수!G28</f>
        <v>9</v>
      </c>
      <c r="N9" s="168">
        <f>종목별참가팀수!H28</f>
        <v>1</v>
      </c>
    </row>
    <row r="10" spans="1:14" ht="18" customHeight="1" x14ac:dyDescent="0.3">
      <c r="A10" s="137"/>
      <c r="B10" s="53" t="s">
        <v>5</v>
      </c>
      <c r="C10" s="175">
        <f>종목별참가팀수!E9</f>
        <v>51</v>
      </c>
      <c r="D10" s="172">
        <f>종목별참가팀수!F9</f>
        <v>44</v>
      </c>
      <c r="E10" s="167">
        <f>종목별참가팀수!G9</f>
        <v>25</v>
      </c>
      <c r="F10" s="176">
        <f>종목별참가팀수!H9</f>
        <v>3</v>
      </c>
      <c r="G10" s="177">
        <f>종목별참가팀수!E19</f>
        <v>31</v>
      </c>
      <c r="H10" s="172">
        <f>종목별참가팀수!F19</f>
        <v>29</v>
      </c>
      <c r="I10" s="167">
        <f>종목별참가팀수!G19</f>
        <v>6</v>
      </c>
      <c r="J10" s="168">
        <f>종목별참가팀수!H19</f>
        <v>2</v>
      </c>
      <c r="K10" s="175">
        <f>종목별참가팀수!E29</f>
        <v>38</v>
      </c>
      <c r="L10" s="172">
        <f>종목별참가팀수!F29</f>
        <v>35</v>
      </c>
      <c r="M10" s="167">
        <f>종목별참가팀수!G29</f>
        <v>17</v>
      </c>
      <c r="N10" s="168">
        <f>종목별참가팀수!H29</f>
        <v>2</v>
      </c>
    </row>
    <row r="11" spans="1:14" ht="18" customHeight="1" x14ac:dyDescent="0.3">
      <c r="A11" s="137"/>
      <c r="B11" s="53" t="s">
        <v>9</v>
      </c>
      <c r="C11" s="165">
        <f>종목별참가팀수!E10</f>
        <v>17</v>
      </c>
      <c r="D11" s="165">
        <f>종목별참가팀수!F10</f>
        <v>32</v>
      </c>
      <c r="E11" s="165">
        <f>종목별참가팀수!G10</f>
        <v>13</v>
      </c>
      <c r="F11" s="165">
        <f>종목별참가팀수!H10</f>
        <v>0</v>
      </c>
      <c r="G11" s="166">
        <f>종목별참가팀수!E20</f>
        <v>16</v>
      </c>
      <c r="H11" s="167">
        <f>종목별참가팀수!F20</f>
        <v>25</v>
      </c>
      <c r="I11" s="167">
        <f>종목별참가팀수!G20</f>
        <v>1</v>
      </c>
      <c r="J11" s="168">
        <f>종목별참가팀수!H20</f>
        <v>0</v>
      </c>
      <c r="K11" s="165">
        <f>종목별참가팀수!E30</f>
        <v>9</v>
      </c>
      <c r="L11" s="165">
        <f>종목별참가팀수!F30</f>
        <v>15</v>
      </c>
      <c r="M11" s="165">
        <f>종목별참가팀수!G30</f>
        <v>0</v>
      </c>
      <c r="N11" s="169">
        <f>종목별참가팀수!H30</f>
        <v>0</v>
      </c>
    </row>
    <row r="12" spans="1:14" ht="18" customHeight="1" x14ac:dyDescent="0.3">
      <c r="A12" s="137"/>
      <c r="B12" s="54" t="s">
        <v>105</v>
      </c>
      <c r="C12" s="116">
        <f>종목별참가팀수!E11</f>
        <v>6</v>
      </c>
      <c r="D12" s="116">
        <f>종목별참가팀수!F11</f>
        <v>9</v>
      </c>
      <c r="E12" s="116">
        <f>종목별참가팀수!G11</f>
        <v>4</v>
      </c>
      <c r="F12" s="116">
        <f>종목별참가팀수!H11</f>
        <v>0</v>
      </c>
      <c r="G12" s="117">
        <f>종목별참가팀수!E21</f>
        <v>2</v>
      </c>
      <c r="H12" s="118">
        <f>종목별참가팀수!F21</f>
        <v>5</v>
      </c>
      <c r="I12" s="118">
        <f>종목별참가팀수!G21</f>
        <v>0</v>
      </c>
      <c r="J12" s="119">
        <f>종목별참가팀수!H21</f>
        <v>0</v>
      </c>
      <c r="K12" s="262" t="s">
        <v>103</v>
      </c>
      <c r="L12" s="263"/>
      <c r="M12" s="263"/>
      <c r="N12" s="264"/>
    </row>
    <row r="13" spans="1:14" ht="18" customHeight="1" x14ac:dyDescent="0.3">
      <c r="A13" s="137"/>
    </row>
    <row r="14" spans="1:14" ht="18" customHeight="1" x14ac:dyDescent="0.3">
      <c r="A14" s="137"/>
      <c r="B14" s="265" t="s">
        <v>117</v>
      </c>
      <c r="C14" s="266"/>
      <c r="D14" s="266"/>
      <c r="E14" s="267"/>
      <c r="F14" s="265" t="s">
        <v>106</v>
      </c>
      <c r="G14" s="266"/>
      <c r="H14" s="266"/>
      <c r="I14" s="266"/>
      <c r="J14" s="266"/>
      <c r="K14" s="266"/>
      <c r="L14" s="266"/>
      <c r="M14" s="266"/>
      <c r="N14" s="267"/>
    </row>
    <row r="15" spans="1:14" ht="18" customHeight="1" x14ac:dyDescent="0.3">
      <c r="A15" s="137"/>
      <c r="B15" s="252" t="s">
        <v>107</v>
      </c>
      <c r="C15" s="253"/>
      <c r="D15" s="254" t="s">
        <v>108</v>
      </c>
      <c r="E15" s="255"/>
      <c r="F15" s="237" t="s">
        <v>109</v>
      </c>
      <c r="G15" s="238"/>
      <c r="H15" s="238"/>
      <c r="I15" s="238"/>
      <c r="J15" s="238"/>
      <c r="K15" s="238"/>
      <c r="L15" s="238"/>
      <c r="M15" s="238"/>
      <c r="N15" s="239"/>
    </row>
    <row r="16" spans="1:14" ht="18" customHeight="1" x14ac:dyDescent="0.3">
      <c r="A16" s="137"/>
      <c r="B16" s="240" t="s">
        <v>110</v>
      </c>
      <c r="C16" s="241"/>
      <c r="D16" s="241"/>
      <c r="E16" s="242"/>
      <c r="F16" s="243" t="s">
        <v>111</v>
      </c>
      <c r="G16" s="244"/>
      <c r="H16" s="244"/>
      <c r="I16" s="244"/>
      <c r="J16" s="244"/>
      <c r="K16" s="244"/>
      <c r="L16" s="244"/>
      <c r="M16" s="244"/>
      <c r="N16" s="245"/>
    </row>
    <row r="17" spans="1:14" ht="18" customHeight="1" x14ac:dyDescent="0.3">
      <c r="A17" s="137"/>
      <c r="J17" s="144"/>
      <c r="K17" s="144"/>
      <c r="L17" s="144"/>
    </row>
    <row r="18" spans="1:14" ht="18" customHeight="1" x14ac:dyDescent="0.3">
      <c r="A18" s="137"/>
      <c r="E18" s="144"/>
      <c r="G18" s="144"/>
      <c r="H18" s="144"/>
      <c r="I18" s="144"/>
      <c r="J18" s="144"/>
      <c r="K18" s="164"/>
      <c r="L18" s="164"/>
    </row>
    <row r="19" spans="1:14" ht="18" customHeight="1" x14ac:dyDescent="0.3">
      <c r="A19" s="137"/>
      <c r="B19" s="246" t="s">
        <v>90</v>
      </c>
      <c r="C19" s="247"/>
      <c r="D19" s="14" t="s">
        <v>91</v>
      </c>
      <c r="E19" s="15" t="s">
        <v>92</v>
      </c>
      <c r="F19" s="16" t="s">
        <v>93</v>
      </c>
      <c r="G19" s="16" t="s">
        <v>83</v>
      </c>
      <c r="H19" s="17" t="s">
        <v>94</v>
      </c>
      <c r="I19" s="18" t="s">
        <v>95</v>
      </c>
      <c r="J19" s="19" t="s">
        <v>96</v>
      </c>
      <c r="K19" s="20"/>
      <c r="L19" s="20"/>
      <c r="M19" s="20"/>
      <c r="N19" s="21"/>
    </row>
    <row r="20" spans="1:14" ht="18" customHeight="1" x14ac:dyDescent="0.3">
      <c r="A20" s="137"/>
      <c r="B20" s="248" t="s">
        <v>97</v>
      </c>
      <c r="C20" s="249"/>
      <c r="D20" s="201" t="s">
        <v>98</v>
      </c>
      <c r="E20" s="22">
        <f>SUM(C8:N8,D9:D10,H9:H10,L9:L10,C9,G9,K9)</f>
        <v>234</v>
      </c>
      <c r="F20" s="23">
        <f>E20*1.4</f>
        <v>327.59999999999997</v>
      </c>
      <c r="G20" s="24">
        <v>12</v>
      </c>
      <c r="H20" s="25">
        <f>F20*17/60/G20</f>
        <v>7.7349999999999994</v>
      </c>
      <c r="I20" s="26">
        <v>8</v>
      </c>
      <c r="J20" s="27">
        <f>H20+I20</f>
        <v>15.734999999999999</v>
      </c>
      <c r="K20" s="28"/>
      <c r="L20" s="28"/>
      <c r="M20" s="28"/>
      <c r="N20" s="29"/>
    </row>
    <row r="21" spans="1:14" ht="18" customHeight="1" x14ac:dyDescent="0.3">
      <c r="A21" s="137"/>
      <c r="B21" s="250" t="s">
        <v>97</v>
      </c>
      <c r="C21" s="251"/>
      <c r="D21" s="200" t="s">
        <v>99</v>
      </c>
      <c r="E21" s="30">
        <f>SUM(C10,G10,K10)</f>
        <v>120</v>
      </c>
      <c r="F21" s="31">
        <f t="shared" ref="F21:F22" si="0">E21*1.4</f>
        <v>168</v>
      </c>
      <c r="G21" s="32">
        <v>7</v>
      </c>
      <c r="H21" s="33">
        <f t="shared" ref="H21:H22" si="1">F21*17/60/G21</f>
        <v>6.8</v>
      </c>
      <c r="I21" s="34">
        <v>8</v>
      </c>
      <c r="J21" s="35">
        <f t="shared" ref="J21" si="2">H21+I21</f>
        <v>14.8</v>
      </c>
      <c r="K21" s="36"/>
      <c r="L21" s="36"/>
      <c r="M21" s="36"/>
      <c r="N21" s="37"/>
    </row>
    <row r="22" spans="1:14" ht="18" customHeight="1" x14ac:dyDescent="0.3">
      <c r="A22" s="137"/>
      <c r="B22" s="232" t="s">
        <v>100</v>
      </c>
      <c r="C22" s="233"/>
      <c r="D22" s="202" t="s">
        <v>98</v>
      </c>
      <c r="E22" s="38">
        <f>SUM(C7:N7,E9:F10,I9:J10,M9:N10,C11:J12,K11:N11,C6:J6)</f>
        <v>261</v>
      </c>
      <c r="F22" s="39">
        <f t="shared" si="0"/>
        <v>365.4</v>
      </c>
      <c r="G22" s="40">
        <v>12</v>
      </c>
      <c r="H22" s="41">
        <f t="shared" si="1"/>
        <v>8.6274999999999995</v>
      </c>
      <c r="I22" s="42">
        <v>7.5</v>
      </c>
      <c r="J22" s="43">
        <f>H22+I22+1</f>
        <v>17.127499999999998</v>
      </c>
      <c r="K22" s="44" t="s">
        <v>101</v>
      </c>
      <c r="L22" s="44"/>
      <c r="M22" s="44"/>
      <c r="N22" s="45"/>
    </row>
    <row r="23" spans="1:14" ht="18" customHeight="1" x14ac:dyDescent="0.3">
      <c r="A23" s="137"/>
      <c r="B23" s="234" t="s">
        <v>3</v>
      </c>
      <c r="C23" s="235"/>
      <c r="D23" s="236"/>
      <c r="E23" s="145">
        <f>SUM(E20:E22)</f>
        <v>615</v>
      </c>
      <c r="F23" s="46"/>
      <c r="G23" s="46"/>
      <c r="H23" s="47"/>
      <c r="I23" s="48"/>
      <c r="J23" s="49"/>
      <c r="K23" s="50"/>
      <c r="L23" s="50"/>
      <c r="M23" s="50"/>
      <c r="N23" s="51"/>
    </row>
    <row r="24" spans="1:14" ht="18" customHeight="1" x14ac:dyDescent="0.3">
      <c r="A24" s="137"/>
    </row>
    <row r="25" spans="1:14" ht="18" customHeight="1" x14ac:dyDescent="0.3">
      <c r="A25" s="137"/>
    </row>
    <row r="26" spans="1:14" ht="18" customHeight="1" x14ac:dyDescent="0.3">
      <c r="A26" s="137"/>
    </row>
    <row r="27" spans="1:14" ht="18" customHeight="1" x14ac:dyDescent="0.3">
      <c r="A27" s="137"/>
    </row>
    <row r="28" spans="1:14" ht="18" customHeight="1" x14ac:dyDescent="0.3">
      <c r="A28" s="137"/>
    </row>
    <row r="29" spans="1:14" ht="18" customHeight="1" x14ac:dyDescent="0.3">
      <c r="A29" s="137"/>
    </row>
    <row r="30" spans="1:14" ht="18" customHeight="1" x14ac:dyDescent="0.3">
      <c r="A30" s="137"/>
    </row>
    <row r="31" spans="1:14" ht="18" customHeight="1" x14ac:dyDescent="0.3">
      <c r="A31" s="137"/>
    </row>
    <row r="32" spans="1:14" ht="18" customHeight="1" x14ac:dyDescent="0.3">
      <c r="A32" s="137"/>
    </row>
    <row r="33" spans="1:1" ht="18" customHeight="1" x14ac:dyDescent="0.3">
      <c r="A33" s="137"/>
    </row>
    <row r="34" spans="1:1" ht="18" customHeight="1" x14ac:dyDescent="0.3">
      <c r="A34" s="137"/>
    </row>
    <row r="35" spans="1:1" ht="18" customHeight="1" x14ac:dyDescent="0.3">
      <c r="A35" s="137"/>
    </row>
    <row r="36" spans="1:1" ht="18" customHeight="1" x14ac:dyDescent="0.3">
      <c r="A36" s="137"/>
    </row>
    <row r="37" spans="1:1" ht="18" customHeight="1" x14ac:dyDescent="0.3">
      <c r="A37" s="137"/>
    </row>
    <row r="38" spans="1:1" ht="18" customHeight="1" x14ac:dyDescent="0.3">
      <c r="A38" s="137"/>
    </row>
    <row r="39" spans="1:1" ht="18" customHeight="1" x14ac:dyDescent="0.3">
      <c r="A39" s="137"/>
    </row>
    <row r="40" spans="1:1" ht="18" customHeight="1" x14ac:dyDescent="0.3">
      <c r="A40" s="137"/>
    </row>
  </sheetData>
  <mergeCells count="21">
    <mergeCell ref="B3:N3"/>
    <mergeCell ref="B4:B5"/>
    <mergeCell ref="C4:F4"/>
    <mergeCell ref="G4:J4"/>
    <mergeCell ref="K4:N4"/>
    <mergeCell ref="C6:F6"/>
    <mergeCell ref="G6:J6"/>
    <mergeCell ref="K6:N6"/>
    <mergeCell ref="K12:N12"/>
    <mergeCell ref="B14:E14"/>
    <mergeCell ref="F14:N14"/>
    <mergeCell ref="B22:C22"/>
    <mergeCell ref="B23:D23"/>
    <mergeCell ref="F15:N15"/>
    <mergeCell ref="B16:E16"/>
    <mergeCell ref="F16:N16"/>
    <mergeCell ref="B19:C19"/>
    <mergeCell ref="B20:C20"/>
    <mergeCell ref="B21:C21"/>
    <mergeCell ref="B15:C15"/>
    <mergeCell ref="D15:E15"/>
  </mergeCells>
  <phoneticPr fontId="2" type="noConversion"/>
  <printOptions horizontalCentered="1"/>
  <pageMargins left="0.19685039370078741" right="0.19685039370078741" top="0.39370078740157483" bottom="0.39370078740157483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9"/>
  <sheetViews>
    <sheetView showGridLines="0" showZeros="0" workbookViewId="0">
      <pane xSplit="1" ySplit="2" topLeftCell="B117" activePane="bottomRight" state="frozen"/>
      <selection activeCell="G3" sqref="G3:G108"/>
      <selection pane="topRight" activeCell="G3" sqref="G3:G108"/>
      <selection pane="bottomLeft" activeCell="G3" sqref="G3:G108"/>
      <selection pane="bottomRight" activeCell="B106" sqref="B106"/>
    </sheetView>
  </sheetViews>
  <sheetFormatPr defaultRowHeight="20.25" customHeight="1" x14ac:dyDescent="0.3"/>
  <cols>
    <col min="1" max="1" width="4.875" style="4" customWidth="1"/>
    <col min="2" max="2" width="11" style="3" bestFit="1" customWidth="1"/>
    <col min="3" max="11" width="6" style="4" customWidth="1"/>
    <col min="12" max="12" width="18.75" style="4" customWidth="1"/>
    <col min="13" max="16384" width="9" style="4"/>
  </cols>
  <sheetData>
    <row r="1" spans="1:12" ht="20.25" customHeight="1" x14ac:dyDescent="0.3">
      <c r="A1" s="226" t="s">
        <v>120</v>
      </c>
      <c r="B1" s="226"/>
      <c r="C1" s="226"/>
      <c r="D1" s="226"/>
    </row>
    <row r="2" spans="1:12" ht="20.25" customHeight="1" x14ac:dyDescent="0.3">
      <c r="A2" s="76" t="s">
        <v>75</v>
      </c>
      <c r="B2" s="88" t="s">
        <v>14</v>
      </c>
      <c r="C2" s="74" t="s">
        <v>137</v>
      </c>
      <c r="D2" s="74" t="s">
        <v>139</v>
      </c>
      <c r="E2" s="74" t="s">
        <v>141</v>
      </c>
      <c r="F2" s="75" t="s">
        <v>143</v>
      </c>
      <c r="G2" s="76" t="s">
        <v>145</v>
      </c>
      <c r="H2" s="74" t="s">
        <v>147</v>
      </c>
      <c r="I2" s="74" t="s">
        <v>149</v>
      </c>
      <c r="J2" s="75" t="s">
        <v>151</v>
      </c>
      <c r="K2" s="94" t="s">
        <v>3</v>
      </c>
      <c r="L2" s="72" t="s">
        <v>82</v>
      </c>
    </row>
    <row r="3" spans="1:12" ht="20.25" customHeight="1" x14ac:dyDescent="0.3">
      <c r="A3" s="85">
        <v>1</v>
      </c>
      <c r="B3" s="77" t="str">
        <f>VLOOKUP(A3,소속명!A:B,2,0)</f>
        <v>갈뫼</v>
      </c>
      <c r="C3" s="82">
        <f>COUNTIF(종목별!F:F,$B3&amp;C$2)+COUNTIF(종목별!G:G,B3&amp;C$2)</f>
        <v>0</v>
      </c>
      <c r="D3" s="82">
        <f>COUNTIF(종목별!F:F,$B3&amp;D$2)+COUNTIF(종목별!G:G,B3&amp;D$2)</f>
        <v>9</v>
      </c>
      <c r="E3" s="82">
        <f>COUNTIF(종목별!F:F,$B3&amp;E$2)+COUNTIF(종목별!G:G,B3&amp;E$2)</f>
        <v>0</v>
      </c>
      <c r="F3" s="89">
        <f>COUNTIF(종목별!F:F,$B3&amp;F$2)+COUNTIF(종목별!G:G,B3&amp;F$2)</f>
        <v>0</v>
      </c>
      <c r="G3" s="85">
        <f>COUNTIF(종목별!F:F,$B3&amp;G$2)+COUNTIF(종목별!G:G,B3&amp;G$2)</f>
        <v>1</v>
      </c>
      <c r="H3" s="82">
        <f>COUNTIF(종목별!F:F,$B3&amp;H$2)+COUNTIF(종목별!G:G,B3&amp;H$2)</f>
        <v>3</v>
      </c>
      <c r="I3" s="82">
        <f>COUNTIF(종목별!F:F,$B3&amp;I$2)+COUNTIF(종목별!G:G,B3&amp;I$2)</f>
        <v>1</v>
      </c>
      <c r="J3" s="89">
        <f>COUNTIF(종목별!F:F,$B3&amp;J$2)+COUNTIF(종목별!G:G,B3&amp;J$2)</f>
        <v>0</v>
      </c>
      <c r="K3" s="63">
        <f>SUM(C3:J3)</f>
        <v>14</v>
      </c>
      <c r="L3" s="70"/>
    </row>
    <row r="4" spans="1:12" ht="20.25" customHeight="1" x14ac:dyDescent="0.3">
      <c r="A4" s="86">
        <f>A3+1</f>
        <v>2</v>
      </c>
      <c r="B4" s="79" t="str">
        <f>VLOOKUP(A4,소속명!A:B,2,0)</f>
        <v>고우</v>
      </c>
      <c r="C4" s="83">
        <f>COUNTIF(종목별!F:F,$B4&amp;C$2)+COUNTIF(종목별!G:G,B4&amp;C$2)</f>
        <v>1</v>
      </c>
      <c r="D4" s="83">
        <f>COUNTIF(종목별!F:F,$B4&amp;D$2)+COUNTIF(종목별!G:G,B4&amp;D$2)</f>
        <v>13</v>
      </c>
      <c r="E4" s="83">
        <f>COUNTIF(종목별!F:F,$B4&amp;E$2)+COUNTIF(종목별!G:G,B4&amp;E$2)</f>
        <v>3</v>
      </c>
      <c r="F4" s="90">
        <f>COUNTIF(종목별!F:F,$B4&amp;F$2)+COUNTIF(종목별!G:G,B4&amp;F$2)</f>
        <v>1</v>
      </c>
      <c r="G4" s="86">
        <f>COUNTIF(종목별!F:F,$B4&amp;G$2)+COUNTIF(종목별!G:G,B4&amp;G$2)</f>
        <v>0</v>
      </c>
      <c r="H4" s="83">
        <f>COUNTIF(종목별!F:F,$B4&amp;H$2)+COUNTIF(종목별!G:G,B4&amp;H$2)</f>
        <v>8</v>
      </c>
      <c r="I4" s="83">
        <f>COUNTIF(종목별!F:F,$B4&amp;I$2)+COUNTIF(종목별!G:G,B4&amp;I$2)</f>
        <v>0</v>
      </c>
      <c r="J4" s="90">
        <f>COUNTIF(종목별!F:F,$B4&amp;J$2)+COUNTIF(종목별!G:G,B4&amp;J$2)</f>
        <v>0</v>
      </c>
      <c r="K4" s="53">
        <f t="shared" ref="K4:K67" si="0">SUM(C4:J4)</f>
        <v>26</v>
      </c>
      <c r="L4" s="92"/>
    </row>
    <row r="5" spans="1:12" ht="20.25" customHeight="1" x14ac:dyDescent="0.3">
      <c r="A5" s="86">
        <f t="shared" ref="A5:A38" si="1">A4+1</f>
        <v>3</v>
      </c>
      <c r="B5" s="79" t="str">
        <f>VLOOKUP(A5,소속명!A:B,2,0)</f>
        <v>광교</v>
      </c>
      <c r="C5" s="83">
        <f>COUNTIF(종목별!F:F,$B5&amp;C$2)+COUNTIF(종목별!G:G,B5&amp;C$2)</f>
        <v>1</v>
      </c>
      <c r="D5" s="83">
        <f>COUNTIF(종목별!F:F,$B5&amp;D$2)+COUNTIF(종목별!G:G,B5&amp;D$2)</f>
        <v>1</v>
      </c>
      <c r="E5" s="83">
        <f>COUNTIF(종목별!F:F,$B5&amp;E$2)+COUNTIF(종목별!G:G,B5&amp;E$2)</f>
        <v>0</v>
      </c>
      <c r="F5" s="90">
        <f>COUNTIF(종목별!F:F,$B5&amp;F$2)+COUNTIF(종목별!G:G,B5&amp;F$2)</f>
        <v>0</v>
      </c>
      <c r="G5" s="86">
        <f>COUNTIF(종목별!F:F,$B5&amp;G$2)+COUNTIF(종목별!G:G,B5&amp;G$2)</f>
        <v>0</v>
      </c>
      <c r="H5" s="83">
        <f>COUNTIF(종목별!F:F,$B5&amp;H$2)+COUNTIF(종목별!G:G,B5&amp;H$2)</f>
        <v>0</v>
      </c>
      <c r="I5" s="83">
        <f>COUNTIF(종목별!F:F,$B5&amp;I$2)+COUNTIF(종목별!G:G,B5&amp;I$2)</f>
        <v>0</v>
      </c>
      <c r="J5" s="90">
        <f>COUNTIF(종목별!F:F,$B5&amp;J$2)+COUNTIF(종목별!G:G,B5&amp;J$2)</f>
        <v>0</v>
      </c>
      <c r="K5" s="53">
        <f t="shared" si="0"/>
        <v>2</v>
      </c>
      <c r="L5" s="92"/>
    </row>
    <row r="6" spans="1:12" ht="20.25" customHeight="1" x14ac:dyDescent="0.3">
      <c r="A6" s="86">
        <f t="shared" si="1"/>
        <v>4</v>
      </c>
      <c r="B6" s="79" t="str">
        <f>VLOOKUP(A6,소속명!A:B,2,0)</f>
        <v>구성</v>
      </c>
      <c r="C6" s="83">
        <f>COUNTIF(종목별!F:F,$B6&amp;C$2)+COUNTIF(종목별!G:G,B6&amp;C$2)</f>
        <v>0</v>
      </c>
      <c r="D6" s="83">
        <f>COUNTIF(종목별!F:F,$B6&amp;D$2)+COUNTIF(종목별!G:G,B6&amp;D$2)</f>
        <v>0</v>
      </c>
      <c r="E6" s="83">
        <f>COUNTIF(종목별!F:F,$B6&amp;E$2)+COUNTIF(종목별!G:G,B6&amp;E$2)</f>
        <v>0</v>
      </c>
      <c r="F6" s="90">
        <f>COUNTIF(종목별!F:F,$B6&amp;F$2)+COUNTIF(종목별!G:G,B6&amp;F$2)</f>
        <v>0</v>
      </c>
      <c r="G6" s="86">
        <f>COUNTIF(종목별!F:F,$B6&amp;G$2)+COUNTIF(종목별!G:G,B6&amp;G$2)</f>
        <v>2</v>
      </c>
      <c r="H6" s="83">
        <f>COUNTIF(종목별!F:F,$B6&amp;H$2)+COUNTIF(종목별!G:G,B6&amp;H$2)</f>
        <v>0</v>
      </c>
      <c r="I6" s="83">
        <f>COUNTIF(종목별!F:F,$B6&amp;I$2)+COUNTIF(종목별!G:G,B6&amp;I$2)</f>
        <v>0</v>
      </c>
      <c r="J6" s="90">
        <f>COUNTIF(종목별!F:F,$B6&amp;J$2)+COUNTIF(종목별!G:G,B6&amp;J$2)</f>
        <v>0</v>
      </c>
      <c r="K6" s="53">
        <f t="shared" si="0"/>
        <v>2</v>
      </c>
      <c r="L6" s="92"/>
    </row>
    <row r="7" spans="1:12" ht="20.25" customHeight="1" x14ac:dyDescent="0.3">
      <c r="A7" s="86">
        <f t="shared" si="1"/>
        <v>5</v>
      </c>
      <c r="B7" s="79" t="str">
        <f>VLOOKUP(A7,소속명!A:B,2,0)</f>
        <v>기흥</v>
      </c>
      <c r="C7" s="83">
        <f>COUNTIF(종목별!F:F,$B7&amp;C$2)+COUNTIF(종목별!G:G,B7&amp;C$2)</f>
        <v>0</v>
      </c>
      <c r="D7" s="83">
        <f>COUNTIF(종목별!F:F,$B7&amp;D$2)+COUNTIF(종목별!G:G,B7&amp;D$2)</f>
        <v>0</v>
      </c>
      <c r="E7" s="83">
        <f>COUNTIF(종목별!F:F,$B7&amp;E$2)+COUNTIF(종목별!G:G,B7&amp;E$2)</f>
        <v>0</v>
      </c>
      <c r="F7" s="90">
        <f>COUNTIF(종목별!F:F,$B7&amp;F$2)+COUNTIF(종목별!G:G,B7&amp;F$2)</f>
        <v>0</v>
      </c>
      <c r="G7" s="86">
        <f>COUNTIF(종목별!F:F,$B7&amp;G$2)+COUNTIF(종목별!G:G,B7&amp;G$2)</f>
        <v>0</v>
      </c>
      <c r="H7" s="83">
        <f>COUNTIF(종목별!F:F,$B7&amp;H$2)+COUNTIF(종목별!G:G,B7&amp;H$2)</f>
        <v>0</v>
      </c>
      <c r="I7" s="83">
        <f>COUNTIF(종목별!F:F,$B7&amp;I$2)+COUNTIF(종목별!G:G,B7&amp;I$2)</f>
        <v>0</v>
      </c>
      <c r="J7" s="90">
        <f>COUNTIF(종목별!F:F,$B7&amp;J$2)+COUNTIF(종목별!G:G,B7&amp;J$2)</f>
        <v>0</v>
      </c>
      <c r="K7" s="53">
        <f t="shared" si="0"/>
        <v>0</v>
      </c>
      <c r="L7" s="92"/>
    </row>
    <row r="8" spans="1:12" ht="20.25" customHeight="1" x14ac:dyDescent="0.3">
      <c r="A8" s="86">
        <f t="shared" si="1"/>
        <v>6</v>
      </c>
      <c r="B8" s="79" t="str">
        <f>VLOOKUP(A8,소속명!A:B,2,0)</f>
        <v>동백</v>
      </c>
      <c r="C8" s="83">
        <f>COUNTIF(종목별!F:F,$B8&amp;C$2)+COUNTIF(종목별!G:G,B8&amp;C$2)</f>
        <v>3</v>
      </c>
      <c r="D8" s="83">
        <f>COUNTIF(종목별!F:F,$B8&amp;D$2)+COUNTIF(종목별!G:G,B8&amp;D$2)</f>
        <v>12</v>
      </c>
      <c r="E8" s="83">
        <f>COUNTIF(종목별!F:F,$B8&amp;E$2)+COUNTIF(종목별!G:G,B8&amp;E$2)</f>
        <v>0</v>
      </c>
      <c r="F8" s="90">
        <f>COUNTIF(종목별!F:F,$B8&amp;F$2)+COUNTIF(종목별!G:G,B8&amp;F$2)</f>
        <v>0</v>
      </c>
      <c r="G8" s="86">
        <f>COUNTIF(종목별!F:F,$B8&amp;G$2)+COUNTIF(종목별!G:G,B8&amp;G$2)</f>
        <v>3</v>
      </c>
      <c r="H8" s="83">
        <f>COUNTIF(종목별!F:F,$B8&amp;H$2)+COUNTIF(종목별!G:G,B8&amp;H$2)</f>
        <v>4</v>
      </c>
      <c r="I8" s="83">
        <f>COUNTIF(종목별!F:F,$B8&amp;I$2)+COUNTIF(종목별!G:G,B8&amp;I$2)</f>
        <v>7</v>
      </c>
      <c r="J8" s="90">
        <f>COUNTIF(종목별!F:F,$B8&amp;J$2)+COUNTIF(종목별!G:G,B8&amp;J$2)</f>
        <v>1</v>
      </c>
      <c r="K8" s="53">
        <f t="shared" si="0"/>
        <v>30</v>
      </c>
      <c r="L8" s="92"/>
    </row>
    <row r="9" spans="1:12" ht="20.25" customHeight="1" x14ac:dyDescent="0.3">
      <c r="A9" s="86">
        <f t="shared" si="1"/>
        <v>7</v>
      </c>
      <c r="B9" s="79" t="str">
        <f>VLOOKUP(A9,소속명!A:B,2,0)</f>
        <v>라온</v>
      </c>
      <c r="C9" s="83">
        <f>COUNTIF(종목별!F:F,$B9&amp;C$2)+COUNTIF(종목별!G:G,B9&amp;C$2)</f>
        <v>0</v>
      </c>
      <c r="D9" s="83">
        <f>COUNTIF(종목별!F:F,$B9&amp;D$2)+COUNTIF(종목별!G:G,B9&amp;D$2)</f>
        <v>2</v>
      </c>
      <c r="E9" s="83">
        <f>COUNTIF(종목별!F:F,$B9&amp;E$2)+COUNTIF(종목별!G:G,B9&amp;E$2)</f>
        <v>0</v>
      </c>
      <c r="F9" s="90">
        <f>COUNTIF(종목별!F:F,$B9&amp;F$2)+COUNTIF(종목별!G:G,B9&amp;F$2)</f>
        <v>0</v>
      </c>
      <c r="G9" s="86">
        <f>COUNTIF(종목별!F:F,$B9&amp;G$2)+COUNTIF(종목별!G:G,B9&amp;G$2)</f>
        <v>0</v>
      </c>
      <c r="H9" s="83">
        <f>COUNTIF(종목별!F:F,$B9&amp;H$2)+COUNTIF(종목별!G:G,B9&amp;H$2)</f>
        <v>0</v>
      </c>
      <c r="I9" s="83">
        <f>COUNTIF(종목별!F:F,$B9&amp;I$2)+COUNTIF(종목별!G:G,B9&amp;I$2)</f>
        <v>0</v>
      </c>
      <c r="J9" s="90">
        <f>COUNTIF(종목별!F:F,$B9&amp;J$2)+COUNTIF(종목별!G:G,B9&amp;J$2)</f>
        <v>0</v>
      </c>
      <c r="K9" s="53">
        <f t="shared" si="0"/>
        <v>2</v>
      </c>
      <c r="L9" s="92"/>
    </row>
    <row r="10" spans="1:12" ht="20.25" customHeight="1" x14ac:dyDescent="0.3">
      <c r="A10" s="86">
        <f t="shared" si="1"/>
        <v>8</v>
      </c>
      <c r="B10" s="79" t="str">
        <f>VLOOKUP(A10,소속명!A:B,2,0)</f>
        <v>모현</v>
      </c>
      <c r="C10" s="83">
        <f>COUNTIF(종목별!F:F,$B10&amp;C$2)+COUNTIF(종목별!G:G,B10&amp;C$2)</f>
        <v>1</v>
      </c>
      <c r="D10" s="83">
        <f>COUNTIF(종목별!F:F,$B10&amp;D$2)+COUNTIF(종목별!G:G,B10&amp;D$2)</f>
        <v>7</v>
      </c>
      <c r="E10" s="83">
        <f>COUNTIF(종목별!F:F,$B10&amp;E$2)+COUNTIF(종목별!G:G,B10&amp;E$2)</f>
        <v>0</v>
      </c>
      <c r="F10" s="90">
        <f>COUNTIF(종목별!F:F,$B10&amp;F$2)+COUNTIF(종목별!G:G,B10&amp;F$2)</f>
        <v>1</v>
      </c>
      <c r="G10" s="86">
        <f>COUNTIF(종목별!F:F,$B10&amp;G$2)+COUNTIF(종목별!G:G,B10&amp;G$2)</f>
        <v>0</v>
      </c>
      <c r="H10" s="83">
        <f>COUNTIF(종목별!F:F,$B10&amp;H$2)+COUNTIF(종목별!G:G,B10&amp;H$2)</f>
        <v>1</v>
      </c>
      <c r="I10" s="83">
        <f>COUNTIF(종목별!F:F,$B10&amp;I$2)+COUNTIF(종목별!G:G,B10&amp;I$2)</f>
        <v>4</v>
      </c>
      <c r="J10" s="90">
        <f>COUNTIF(종목별!F:F,$B10&amp;J$2)+COUNTIF(종목별!G:G,B10&amp;J$2)</f>
        <v>0</v>
      </c>
      <c r="K10" s="53">
        <f t="shared" si="0"/>
        <v>14</v>
      </c>
      <c r="L10" s="92"/>
    </row>
    <row r="11" spans="1:12" ht="20.25" customHeight="1" x14ac:dyDescent="0.3">
      <c r="A11" s="86">
        <f t="shared" si="1"/>
        <v>9</v>
      </c>
      <c r="B11" s="79" t="str">
        <f>VLOOKUP(A11,소속명!A:B,2,0)</f>
        <v>백암</v>
      </c>
      <c r="C11" s="83">
        <f>COUNTIF(종목별!F:F,$B11&amp;C$2)+COUNTIF(종목별!G:G,B11&amp;C$2)</f>
        <v>0</v>
      </c>
      <c r="D11" s="83">
        <f>COUNTIF(종목별!F:F,$B11&amp;D$2)+COUNTIF(종목별!G:G,B11&amp;D$2)</f>
        <v>0</v>
      </c>
      <c r="E11" s="83">
        <f>COUNTIF(종목별!F:F,$B11&amp;E$2)+COUNTIF(종목별!G:G,B11&amp;E$2)</f>
        <v>0</v>
      </c>
      <c r="F11" s="90">
        <f>COUNTIF(종목별!F:F,$B11&amp;F$2)+COUNTIF(종목별!G:G,B11&amp;F$2)</f>
        <v>0</v>
      </c>
      <c r="G11" s="86">
        <f>COUNTIF(종목별!F:F,$B11&amp;G$2)+COUNTIF(종목별!G:G,B11&amp;G$2)</f>
        <v>0</v>
      </c>
      <c r="H11" s="83">
        <f>COUNTIF(종목별!F:F,$B11&amp;H$2)+COUNTIF(종목별!G:G,B11&amp;H$2)</f>
        <v>0</v>
      </c>
      <c r="I11" s="83">
        <f>COUNTIF(종목별!F:F,$B11&amp;I$2)+COUNTIF(종목별!G:G,B11&amp;I$2)</f>
        <v>0</v>
      </c>
      <c r="J11" s="90">
        <f>COUNTIF(종목별!F:F,$B11&amp;J$2)+COUNTIF(종목별!G:G,B11&amp;J$2)</f>
        <v>0</v>
      </c>
      <c r="K11" s="53">
        <f t="shared" si="0"/>
        <v>0</v>
      </c>
      <c r="L11" s="92"/>
    </row>
    <row r="12" spans="1:12" ht="20.25" customHeight="1" x14ac:dyDescent="0.3">
      <c r="A12" s="86">
        <f t="shared" si="1"/>
        <v>10</v>
      </c>
      <c r="B12" s="79" t="str">
        <f>VLOOKUP(A12,소속명!A:B,2,0)</f>
        <v>보라</v>
      </c>
      <c r="C12" s="83">
        <f>COUNTIF(종목별!F:F,$B12&amp;C$2)+COUNTIF(종목별!G:G,B12&amp;C$2)</f>
        <v>9</v>
      </c>
      <c r="D12" s="83">
        <f>COUNTIF(종목별!F:F,$B12&amp;D$2)+COUNTIF(종목별!G:G,B12&amp;D$2)</f>
        <v>6</v>
      </c>
      <c r="E12" s="83">
        <f>COUNTIF(종목별!F:F,$B12&amp;E$2)+COUNTIF(종목별!G:G,B12&amp;E$2)</f>
        <v>11</v>
      </c>
      <c r="F12" s="90">
        <f>COUNTIF(종목별!F:F,$B12&amp;F$2)+COUNTIF(종목별!G:G,B12&amp;F$2)</f>
        <v>3</v>
      </c>
      <c r="G12" s="86">
        <f>COUNTIF(종목별!F:F,$B12&amp;G$2)+COUNTIF(종목별!G:G,B12&amp;G$2)</f>
        <v>2</v>
      </c>
      <c r="H12" s="83">
        <f>COUNTIF(종목별!F:F,$B12&amp;H$2)+COUNTIF(종목별!G:G,B12&amp;H$2)</f>
        <v>3</v>
      </c>
      <c r="I12" s="83">
        <f>COUNTIF(종목별!F:F,$B12&amp;I$2)+COUNTIF(종목별!G:G,B12&amp;I$2)</f>
        <v>2</v>
      </c>
      <c r="J12" s="90">
        <f>COUNTIF(종목별!F:F,$B12&amp;J$2)+COUNTIF(종목별!G:G,B12&amp;J$2)</f>
        <v>0</v>
      </c>
      <c r="K12" s="53">
        <f t="shared" si="0"/>
        <v>36</v>
      </c>
      <c r="L12" s="92"/>
    </row>
    <row r="13" spans="1:12" ht="20.25" customHeight="1" x14ac:dyDescent="0.3">
      <c r="A13" s="86">
        <f t="shared" si="1"/>
        <v>11</v>
      </c>
      <c r="B13" s="79" t="str">
        <f>VLOOKUP(A13,소속명!A:B,2,0)</f>
        <v>상갈</v>
      </c>
      <c r="C13" s="83">
        <f>COUNTIF(종목별!F:F,$B13&amp;C$2)+COUNTIF(종목별!G:G,B13&amp;C$2)</f>
        <v>0</v>
      </c>
      <c r="D13" s="83">
        <f>COUNTIF(종목별!F:F,$B13&amp;D$2)+COUNTIF(종목별!G:G,B13&amp;D$2)</f>
        <v>2</v>
      </c>
      <c r="E13" s="83">
        <f>COUNTIF(종목별!F:F,$B13&amp;E$2)+COUNTIF(종목별!G:G,B13&amp;E$2)</f>
        <v>2</v>
      </c>
      <c r="F13" s="90">
        <f>COUNTIF(종목별!F:F,$B13&amp;F$2)+COUNTIF(종목별!G:G,B13&amp;F$2)</f>
        <v>0</v>
      </c>
      <c r="G13" s="86">
        <f>COUNTIF(종목별!F:F,$B13&amp;G$2)+COUNTIF(종목별!G:G,B13&amp;G$2)</f>
        <v>0</v>
      </c>
      <c r="H13" s="83">
        <f>COUNTIF(종목별!F:F,$B13&amp;H$2)+COUNTIF(종목별!G:G,B13&amp;H$2)</f>
        <v>0</v>
      </c>
      <c r="I13" s="83">
        <f>COUNTIF(종목별!F:F,$B13&amp;I$2)+COUNTIF(종목별!G:G,B13&amp;I$2)</f>
        <v>0</v>
      </c>
      <c r="J13" s="90">
        <f>COUNTIF(종목별!F:F,$B13&amp;J$2)+COUNTIF(종목별!G:G,B13&amp;J$2)</f>
        <v>0</v>
      </c>
      <c r="K13" s="53">
        <f t="shared" si="0"/>
        <v>4</v>
      </c>
      <c r="L13" s="92"/>
    </row>
    <row r="14" spans="1:12" ht="20.25" customHeight="1" x14ac:dyDescent="0.3">
      <c r="A14" s="86">
        <f t="shared" si="1"/>
        <v>12</v>
      </c>
      <c r="B14" s="79" t="str">
        <f>VLOOKUP(A14,소속명!A:B,2,0)</f>
        <v>상미</v>
      </c>
      <c r="C14" s="83">
        <f>COUNTIF(종목별!F:F,$B14&amp;C$2)+COUNTIF(종목별!G:G,B14&amp;C$2)</f>
        <v>1</v>
      </c>
      <c r="D14" s="83">
        <f>COUNTIF(종목별!F:F,$B14&amp;D$2)+COUNTIF(종목별!G:G,B14&amp;D$2)</f>
        <v>1</v>
      </c>
      <c r="E14" s="83">
        <f>COUNTIF(종목별!F:F,$B14&amp;E$2)+COUNTIF(종목별!G:G,B14&amp;E$2)</f>
        <v>3</v>
      </c>
      <c r="F14" s="90">
        <f>COUNTIF(종목별!F:F,$B14&amp;F$2)+COUNTIF(종목별!G:G,B14&amp;F$2)</f>
        <v>3</v>
      </c>
      <c r="G14" s="86">
        <f>COUNTIF(종목별!F:F,$B14&amp;G$2)+COUNTIF(종목별!G:G,B14&amp;G$2)</f>
        <v>1</v>
      </c>
      <c r="H14" s="83">
        <f>COUNTIF(종목별!F:F,$B14&amp;H$2)+COUNTIF(종목별!G:G,B14&amp;H$2)</f>
        <v>1</v>
      </c>
      <c r="I14" s="83">
        <f>COUNTIF(종목별!F:F,$B14&amp;I$2)+COUNTIF(종목별!G:G,B14&amp;I$2)</f>
        <v>0</v>
      </c>
      <c r="J14" s="90">
        <f>COUNTIF(종목별!F:F,$B14&amp;J$2)+COUNTIF(종목별!G:G,B14&amp;J$2)</f>
        <v>2</v>
      </c>
      <c r="K14" s="53">
        <f t="shared" si="0"/>
        <v>12</v>
      </c>
      <c r="L14" s="92"/>
    </row>
    <row r="15" spans="1:12" ht="20.25" customHeight="1" x14ac:dyDescent="0.3">
      <c r="A15" s="86">
        <f t="shared" si="1"/>
        <v>13</v>
      </c>
      <c r="B15" s="79" t="str">
        <f>VLOOKUP(A15,소속명!A:B,2,0)</f>
        <v>상현</v>
      </c>
      <c r="C15" s="83">
        <f>COUNTIF(종목별!F:F,$B15&amp;C$2)+COUNTIF(종목별!G:G,B15&amp;C$2)</f>
        <v>2</v>
      </c>
      <c r="D15" s="83">
        <f>COUNTIF(종목별!F:F,$B15&amp;D$2)+COUNTIF(종목별!G:G,B15&amp;D$2)</f>
        <v>10</v>
      </c>
      <c r="E15" s="83">
        <f>COUNTIF(종목별!F:F,$B15&amp;E$2)+COUNTIF(종목별!G:G,B15&amp;E$2)</f>
        <v>5</v>
      </c>
      <c r="F15" s="90">
        <f>COUNTIF(종목별!F:F,$B15&amp;F$2)+COUNTIF(종목별!G:G,B15&amp;F$2)</f>
        <v>1</v>
      </c>
      <c r="G15" s="86">
        <f>COUNTIF(종목별!F:F,$B15&amp;G$2)+COUNTIF(종목별!G:G,B15&amp;G$2)</f>
        <v>1</v>
      </c>
      <c r="H15" s="83">
        <f>COUNTIF(종목별!F:F,$B15&amp;H$2)+COUNTIF(종목별!G:G,B15&amp;H$2)</f>
        <v>2</v>
      </c>
      <c r="I15" s="83">
        <f>COUNTIF(종목별!F:F,$B15&amp;I$2)+COUNTIF(종목별!G:G,B15&amp;I$2)</f>
        <v>5</v>
      </c>
      <c r="J15" s="90">
        <f>COUNTIF(종목별!F:F,$B15&amp;J$2)+COUNTIF(종목별!G:G,B15&amp;J$2)</f>
        <v>0</v>
      </c>
      <c r="K15" s="53">
        <f t="shared" si="0"/>
        <v>26</v>
      </c>
      <c r="L15" s="92"/>
    </row>
    <row r="16" spans="1:12" ht="20.25" customHeight="1" x14ac:dyDescent="0.3">
      <c r="A16" s="86">
        <f t="shared" si="1"/>
        <v>14</v>
      </c>
      <c r="B16" s="79" t="str">
        <f>VLOOKUP(A16,소속명!A:B,2,0)</f>
        <v>서농</v>
      </c>
      <c r="C16" s="83">
        <f>COUNTIF(종목별!F:F,$B16&amp;C$2)+COUNTIF(종목별!G:G,B16&amp;C$2)</f>
        <v>0</v>
      </c>
      <c r="D16" s="83">
        <f>COUNTIF(종목별!F:F,$B16&amp;D$2)+COUNTIF(종목별!G:G,B16&amp;D$2)</f>
        <v>3</v>
      </c>
      <c r="E16" s="83">
        <f>COUNTIF(종목별!F:F,$B16&amp;E$2)+COUNTIF(종목별!G:G,B16&amp;E$2)</f>
        <v>1</v>
      </c>
      <c r="F16" s="90">
        <f>COUNTIF(종목별!F:F,$B16&amp;F$2)+COUNTIF(종목별!G:G,B16&amp;F$2)</f>
        <v>1</v>
      </c>
      <c r="G16" s="86">
        <f>COUNTIF(종목별!F:F,$B16&amp;G$2)+COUNTIF(종목별!G:G,B16&amp;G$2)</f>
        <v>1</v>
      </c>
      <c r="H16" s="83">
        <f>COUNTIF(종목별!F:F,$B16&amp;H$2)+COUNTIF(종목별!G:G,B16&amp;H$2)</f>
        <v>2</v>
      </c>
      <c r="I16" s="83">
        <f>COUNTIF(종목별!F:F,$B16&amp;I$2)+COUNTIF(종목별!G:G,B16&amp;I$2)</f>
        <v>0</v>
      </c>
      <c r="J16" s="90">
        <f>COUNTIF(종목별!F:F,$B16&amp;J$2)+COUNTIF(종목별!G:G,B16&amp;J$2)</f>
        <v>0</v>
      </c>
      <c r="K16" s="53">
        <f t="shared" si="0"/>
        <v>8</v>
      </c>
      <c r="L16" s="92"/>
    </row>
    <row r="17" spans="1:12" ht="20.25" customHeight="1" x14ac:dyDescent="0.3">
      <c r="A17" s="86">
        <f t="shared" si="1"/>
        <v>15</v>
      </c>
      <c r="B17" s="79" t="str">
        <f>VLOOKUP(A17,소속명!A:B,2,0)</f>
        <v>석성</v>
      </c>
      <c r="C17" s="83">
        <f>COUNTIF(종목별!F:F,$B17&amp;C$2)+COUNTIF(종목별!G:G,B17&amp;C$2)</f>
        <v>5</v>
      </c>
      <c r="D17" s="83">
        <f>COUNTIF(종목별!F:F,$B17&amp;D$2)+COUNTIF(종목별!G:G,B17&amp;D$2)</f>
        <v>7</v>
      </c>
      <c r="E17" s="83">
        <f>COUNTIF(종목별!F:F,$B17&amp;E$2)+COUNTIF(종목별!G:G,B17&amp;E$2)</f>
        <v>5</v>
      </c>
      <c r="F17" s="90">
        <f>COUNTIF(종목별!F:F,$B17&amp;F$2)+COUNTIF(종목별!G:G,B17&amp;F$2)</f>
        <v>0</v>
      </c>
      <c r="G17" s="86">
        <f>COUNTIF(종목별!F:F,$B17&amp;G$2)+COUNTIF(종목별!G:G,B17&amp;G$2)</f>
        <v>5</v>
      </c>
      <c r="H17" s="83">
        <f>COUNTIF(종목별!F:F,$B17&amp;H$2)+COUNTIF(종목별!G:G,B17&amp;H$2)</f>
        <v>4</v>
      </c>
      <c r="I17" s="83">
        <f>COUNTIF(종목별!F:F,$B17&amp;I$2)+COUNTIF(종목별!G:G,B17&amp;I$2)</f>
        <v>5</v>
      </c>
      <c r="J17" s="90">
        <f>COUNTIF(종목별!F:F,$B17&amp;J$2)+COUNTIF(종목별!G:G,B17&amp;J$2)</f>
        <v>1</v>
      </c>
      <c r="K17" s="53">
        <f t="shared" si="0"/>
        <v>32</v>
      </c>
      <c r="L17" s="92"/>
    </row>
    <row r="18" spans="1:12" ht="20.25" customHeight="1" x14ac:dyDescent="0.3">
      <c r="A18" s="86">
        <f t="shared" si="1"/>
        <v>16</v>
      </c>
      <c r="B18" s="79" t="str">
        <f>VLOOKUP(A18,소속명!A:B,2,0)</f>
        <v>석현</v>
      </c>
      <c r="C18" s="83">
        <f>COUNTIF(종목별!F:F,$B18&amp;C$2)+COUNTIF(종목별!G:G,B18&amp;C$2)</f>
        <v>1</v>
      </c>
      <c r="D18" s="83">
        <f>COUNTIF(종목별!F:F,$B18&amp;D$2)+COUNTIF(종목별!G:G,B18&amp;D$2)</f>
        <v>9</v>
      </c>
      <c r="E18" s="83">
        <f>COUNTIF(종목별!F:F,$B18&amp;E$2)+COUNTIF(종목별!G:G,B18&amp;E$2)</f>
        <v>7</v>
      </c>
      <c r="F18" s="90">
        <f>COUNTIF(종목별!F:F,$B18&amp;F$2)+COUNTIF(종목별!G:G,B18&amp;F$2)</f>
        <v>0</v>
      </c>
      <c r="G18" s="86">
        <f>COUNTIF(종목별!F:F,$B18&amp;G$2)+COUNTIF(종목별!G:G,B18&amp;G$2)</f>
        <v>2</v>
      </c>
      <c r="H18" s="83">
        <f>COUNTIF(종목별!F:F,$B18&amp;H$2)+COUNTIF(종목별!G:G,B18&amp;H$2)</f>
        <v>3</v>
      </c>
      <c r="I18" s="83">
        <f>COUNTIF(종목별!F:F,$B18&amp;I$2)+COUNTIF(종목별!G:G,B18&amp;I$2)</f>
        <v>2</v>
      </c>
      <c r="J18" s="90">
        <f>COUNTIF(종목별!F:F,$B18&amp;J$2)+COUNTIF(종목별!G:G,B18&amp;J$2)</f>
        <v>0</v>
      </c>
      <c r="K18" s="53">
        <f t="shared" si="0"/>
        <v>24</v>
      </c>
      <c r="L18" s="92"/>
    </row>
    <row r="19" spans="1:12" ht="20.25" customHeight="1" x14ac:dyDescent="0.3">
      <c r="A19" s="86">
        <f t="shared" si="1"/>
        <v>17</v>
      </c>
      <c r="B19" s="79" t="str">
        <f>VLOOKUP(A19,소속명!A:B,2,0)</f>
        <v>성산</v>
      </c>
      <c r="C19" s="83">
        <f>COUNTIF(종목별!F:F,$B19&amp;C$2)+COUNTIF(종목별!G:G,B19&amp;C$2)</f>
        <v>0</v>
      </c>
      <c r="D19" s="83">
        <f>COUNTIF(종목별!F:F,$B19&amp;D$2)+COUNTIF(종목별!G:G,B19&amp;D$2)</f>
        <v>1</v>
      </c>
      <c r="E19" s="83">
        <f>COUNTIF(종목별!F:F,$B19&amp;E$2)+COUNTIF(종목별!G:G,B19&amp;E$2)</f>
        <v>1</v>
      </c>
      <c r="F19" s="90">
        <f>COUNTIF(종목별!F:F,$B19&amp;F$2)+COUNTIF(종목별!G:G,B19&amp;F$2)</f>
        <v>0</v>
      </c>
      <c r="G19" s="86">
        <f>COUNTIF(종목별!F:F,$B19&amp;G$2)+COUNTIF(종목별!G:G,B19&amp;G$2)</f>
        <v>0</v>
      </c>
      <c r="H19" s="83">
        <f>COUNTIF(종목별!F:F,$B19&amp;H$2)+COUNTIF(종목별!G:G,B19&amp;H$2)</f>
        <v>0</v>
      </c>
      <c r="I19" s="83">
        <f>COUNTIF(종목별!F:F,$B19&amp;I$2)+COUNTIF(종목별!G:G,B19&amp;I$2)</f>
        <v>0</v>
      </c>
      <c r="J19" s="90">
        <f>COUNTIF(종목별!F:F,$B19&amp;J$2)+COUNTIF(종목별!G:G,B19&amp;J$2)</f>
        <v>0</v>
      </c>
      <c r="K19" s="53">
        <f t="shared" si="0"/>
        <v>2</v>
      </c>
      <c r="L19" s="92"/>
    </row>
    <row r="20" spans="1:12" ht="20.25" customHeight="1" x14ac:dyDescent="0.3">
      <c r="A20" s="86">
        <f t="shared" si="1"/>
        <v>18</v>
      </c>
      <c r="B20" s="79" t="str">
        <f>VLOOKUP(A20,소속명!A:B,2,0)</f>
        <v>송담</v>
      </c>
      <c r="C20" s="83">
        <f>COUNTIF(종목별!F:F,$B20&amp;C$2)+COUNTIF(종목별!G:G,B20&amp;C$2)</f>
        <v>8</v>
      </c>
      <c r="D20" s="83">
        <f>COUNTIF(종목별!F:F,$B20&amp;D$2)+COUNTIF(종목별!G:G,B20&amp;D$2)</f>
        <v>6</v>
      </c>
      <c r="E20" s="83">
        <f>COUNTIF(종목별!F:F,$B20&amp;E$2)+COUNTIF(종목별!G:G,B20&amp;E$2)</f>
        <v>2</v>
      </c>
      <c r="F20" s="90">
        <f>COUNTIF(종목별!F:F,$B20&amp;F$2)+COUNTIF(종목별!G:G,B20&amp;F$2)</f>
        <v>1</v>
      </c>
      <c r="G20" s="86">
        <f>COUNTIF(종목별!F:F,$B20&amp;G$2)+COUNTIF(종목별!G:G,B20&amp;G$2)</f>
        <v>5</v>
      </c>
      <c r="H20" s="83">
        <f>COUNTIF(종목별!F:F,$B20&amp;H$2)+COUNTIF(종목별!G:G,B20&amp;H$2)</f>
        <v>0</v>
      </c>
      <c r="I20" s="83">
        <f>COUNTIF(종목별!F:F,$B20&amp;I$2)+COUNTIF(종목별!G:G,B20&amp;I$2)</f>
        <v>1</v>
      </c>
      <c r="J20" s="90">
        <f>COUNTIF(종목별!F:F,$B20&amp;J$2)+COUNTIF(종목별!G:G,B20&amp;J$2)</f>
        <v>1</v>
      </c>
      <c r="K20" s="53">
        <f t="shared" si="0"/>
        <v>24</v>
      </c>
      <c r="L20" s="92"/>
    </row>
    <row r="21" spans="1:12" ht="20.25" customHeight="1" x14ac:dyDescent="0.3">
      <c r="A21" s="86">
        <f t="shared" si="1"/>
        <v>19</v>
      </c>
      <c r="B21" s="79" t="str">
        <f>VLOOKUP(A21,소속명!A:B,2,0)</f>
        <v>송전</v>
      </c>
      <c r="C21" s="83">
        <f>COUNTIF(종목별!F:F,$B21&amp;C$2)+COUNTIF(종목별!G:G,B21&amp;C$2)</f>
        <v>3</v>
      </c>
      <c r="D21" s="83">
        <f>COUNTIF(종목별!F:F,$B21&amp;D$2)+COUNTIF(종목별!G:G,B21&amp;D$2)</f>
        <v>3</v>
      </c>
      <c r="E21" s="83">
        <f>COUNTIF(종목별!F:F,$B21&amp;E$2)+COUNTIF(종목별!G:G,B21&amp;E$2)</f>
        <v>1</v>
      </c>
      <c r="F21" s="90">
        <f>COUNTIF(종목별!F:F,$B21&amp;F$2)+COUNTIF(종목별!G:G,B21&amp;F$2)</f>
        <v>0</v>
      </c>
      <c r="G21" s="86">
        <f>COUNTIF(종목별!F:F,$B21&amp;G$2)+COUNTIF(종목별!G:G,B21&amp;G$2)</f>
        <v>0</v>
      </c>
      <c r="H21" s="83">
        <f>COUNTIF(종목별!F:F,$B21&amp;H$2)+COUNTIF(종목별!G:G,B21&amp;H$2)</f>
        <v>0</v>
      </c>
      <c r="I21" s="83">
        <f>COUNTIF(종목별!F:F,$B21&amp;I$2)+COUNTIF(종목별!G:G,B21&amp;I$2)</f>
        <v>1</v>
      </c>
      <c r="J21" s="90">
        <f>COUNTIF(종목별!F:F,$B21&amp;J$2)+COUNTIF(종목별!G:G,B21&amp;J$2)</f>
        <v>2</v>
      </c>
      <c r="K21" s="53">
        <f t="shared" si="0"/>
        <v>10</v>
      </c>
      <c r="L21" s="92"/>
    </row>
    <row r="22" spans="1:12" ht="20.25" customHeight="1" x14ac:dyDescent="0.3">
      <c r="A22" s="86">
        <f t="shared" si="1"/>
        <v>20</v>
      </c>
      <c r="B22" s="79" t="str">
        <f>VLOOKUP(A22,소속명!A:B,2,0)</f>
        <v>신갈</v>
      </c>
      <c r="C22" s="83">
        <f>COUNTIF(종목별!F:F,$B22&amp;C$2)+COUNTIF(종목별!G:G,B22&amp;C$2)</f>
        <v>5</v>
      </c>
      <c r="D22" s="83">
        <f>COUNTIF(종목별!F:F,$B22&amp;D$2)+COUNTIF(종목별!G:G,B22&amp;D$2)</f>
        <v>5</v>
      </c>
      <c r="E22" s="83">
        <f>COUNTIF(종목별!F:F,$B22&amp;E$2)+COUNTIF(종목별!G:G,B22&amp;E$2)</f>
        <v>2</v>
      </c>
      <c r="F22" s="90">
        <f>COUNTIF(종목별!F:F,$B22&amp;F$2)+COUNTIF(종목별!G:G,B22&amp;F$2)</f>
        <v>0</v>
      </c>
      <c r="G22" s="86">
        <f>COUNTIF(종목별!F:F,$B22&amp;G$2)+COUNTIF(종목별!G:G,B22&amp;G$2)</f>
        <v>0</v>
      </c>
      <c r="H22" s="83">
        <f>COUNTIF(종목별!F:F,$B22&amp;H$2)+COUNTIF(종목별!G:G,B22&amp;H$2)</f>
        <v>3</v>
      </c>
      <c r="I22" s="83">
        <f>COUNTIF(종목별!F:F,$B22&amp;I$2)+COUNTIF(종목별!G:G,B22&amp;I$2)</f>
        <v>4</v>
      </c>
      <c r="J22" s="90">
        <f>COUNTIF(종목별!F:F,$B22&amp;J$2)+COUNTIF(종목별!G:G,B22&amp;J$2)</f>
        <v>1</v>
      </c>
      <c r="K22" s="53">
        <f t="shared" si="0"/>
        <v>20</v>
      </c>
      <c r="L22" s="92"/>
    </row>
    <row r="23" spans="1:12" ht="20.25" customHeight="1" x14ac:dyDescent="0.3">
      <c r="A23" s="86">
        <f t="shared" si="1"/>
        <v>21</v>
      </c>
      <c r="B23" s="79" t="str">
        <f>VLOOKUP(A23,소속명!A:B,2,0)</f>
        <v>신동백</v>
      </c>
      <c r="C23" s="83">
        <f>COUNTIF(종목별!F:F,$B23&amp;C$2)+COUNTIF(종목별!G:G,B23&amp;C$2)</f>
        <v>13</v>
      </c>
      <c r="D23" s="83">
        <f>COUNTIF(종목별!F:F,$B23&amp;D$2)+COUNTIF(종목별!G:G,B23&amp;D$2)</f>
        <v>12</v>
      </c>
      <c r="E23" s="83">
        <f>COUNTIF(종목별!F:F,$B23&amp;E$2)+COUNTIF(종목별!G:G,B23&amp;E$2)</f>
        <v>1</v>
      </c>
      <c r="F23" s="90">
        <f>COUNTIF(종목별!F:F,$B23&amp;F$2)+COUNTIF(종목별!G:G,B23&amp;F$2)</f>
        <v>2</v>
      </c>
      <c r="G23" s="86">
        <f>COUNTIF(종목별!F:F,$B23&amp;G$2)+COUNTIF(종목별!G:G,B23&amp;G$2)</f>
        <v>6</v>
      </c>
      <c r="H23" s="83">
        <f>COUNTIF(종목별!F:F,$B23&amp;H$2)+COUNTIF(종목별!G:G,B23&amp;H$2)</f>
        <v>4</v>
      </c>
      <c r="I23" s="83">
        <f>COUNTIF(종목별!F:F,$B23&amp;I$2)+COUNTIF(종목별!G:G,B23&amp;I$2)</f>
        <v>5</v>
      </c>
      <c r="J23" s="90">
        <f>COUNTIF(종목별!F:F,$B23&amp;J$2)+COUNTIF(종목별!G:G,B23&amp;J$2)</f>
        <v>3</v>
      </c>
      <c r="K23" s="53">
        <f t="shared" si="0"/>
        <v>46</v>
      </c>
      <c r="L23" s="92"/>
    </row>
    <row r="24" spans="1:12" ht="20.25" customHeight="1" x14ac:dyDescent="0.3">
      <c r="A24" s="86">
        <f t="shared" si="1"/>
        <v>22</v>
      </c>
      <c r="B24" s="79" t="str">
        <f>VLOOKUP(A24,소속명!A:B,2,0)</f>
        <v>열린</v>
      </c>
      <c r="C24" s="83">
        <f>COUNTIF(종목별!F:F,$B24&amp;C$2)+COUNTIF(종목별!G:G,B24&amp;C$2)</f>
        <v>0</v>
      </c>
      <c r="D24" s="83">
        <f>COUNTIF(종목별!F:F,$B24&amp;D$2)+COUNTIF(종목별!G:G,B24&amp;D$2)</f>
        <v>0</v>
      </c>
      <c r="E24" s="83">
        <f>COUNTIF(종목별!F:F,$B24&amp;E$2)+COUNTIF(종목별!G:G,B24&amp;E$2)</f>
        <v>0</v>
      </c>
      <c r="F24" s="90">
        <f>COUNTIF(종목별!F:F,$B24&amp;F$2)+COUNTIF(종목별!G:G,B24&amp;F$2)</f>
        <v>0</v>
      </c>
      <c r="G24" s="86">
        <f>COUNTIF(종목별!F:F,$B24&amp;G$2)+COUNTIF(종목별!G:G,B24&amp;G$2)</f>
        <v>1</v>
      </c>
      <c r="H24" s="83">
        <f>COUNTIF(종목별!F:F,$B24&amp;H$2)+COUNTIF(종목별!G:G,B24&amp;H$2)</f>
        <v>1</v>
      </c>
      <c r="I24" s="83">
        <f>COUNTIF(종목별!F:F,$B24&amp;I$2)+COUNTIF(종목별!G:G,B24&amp;I$2)</f>
        <v>0</v>
      </c>
      <c r="J24" s="90">
        <f>COUNTIF(종목별!F:F,$B24&amp;J$2)+COUNTIF(종목별!G:G,B24&amp;J$2)</f>
        <v>0</v>
      </c>
      <c r="K24" s="53">
        <f t="shared" si="0"/>
        <v>2</v>
      </c>
      <c r="L24" s="92"/>
    </row>
    <row r="25" spans="1:12" ht="20.25" customHeight="1" x14ac:dyDescent="0.3">
      <c r="A25" s="86">
        <f t="shared" si="1"/>
        <v>23</v>
      </c>
      <c r="B25" s="79" t="str">
        <f>VLOOKUP(A25,소속명!A:B,2,0)</f>
        <v>용인</v>
      </c>
      <c r="C25" s="83">
        <f>COUNTIF(종목별!F:F,$B25&amp;C$2)+COUNTIF(종목별!G:G,B25&amp;C$2)</f>
        <v>7</v>
      </c>
      <c r="D25" s="83">
        <f>COUNTIF(종목별!F:F,$B25&amp;D$2)+COUNTIF(종목별!G:G,B25&amp;D$2)</f>
        <v>6</v>
      </c>
      <c r="E25" s="83">
        <f>COUNTIF(종목별!F:F,$B25&amp;E$2)+COUNTIF(종목별!G:G,B25&amp;E$2)</f>
        <v>2</v>
      </c>
      <c r="F25" s="90">
        <f>COUNTIF(종목별!F:F,$B25&amp;F$2)+COUNTIF(종목별!G:G,B25&amp;F$2)</f>
        <v>0</v>
      </c>
      <c r="G25" s="86">
        <f>COUNTIF(종목별!F:F,$B25&amp;G$2)+COUNTIF(종목별!G:G,B25&amp;G$2)</f>
        <v>3</v>
      </c>
      <c r="H25" s="83">
        <f>COUNTIF(종목별!F:F,$B25&amp;H$2)+COUNTIF(종목별!G:G,B25&amp;H$2)</f>
        <v>3</v>
      </c>
      <c r="I25" s="83">
        <f>COUNTIF(종목별!F:F,$B25&amp;I$2)+COUNTIF(종목별!G:G,B25&amp;I$2)</f>
        <v>8</v>
      </c>
      <c r="J25" s="90">
        <f>COUNTIF(종목별!F:F,$B25&amp;J$2)+COUNTIF(종목별!G:G,B25&amp;J$2)</f>
        <v>3</v>
      </c>
      <c r="K25" s="53">
        <f t="shared" si="0"/>
        <v>32</v>
      </c>
      <c r="L25" s="92"/>
    </row>
    <row r="26" spans="1:12" ht="20.25" customHeight="1" x14ac:dyDescent="0.3">
      <c r="A26" s="86">
        <f t="shared" si="1"/>
        <v>24</v>
      </c>
      <c r="B26" s="79" t="str">
        <f>VLOOKUP(A26,소속명!A:B,2,0)</f>
        <v>운학</v>
      </c>
      <c r="C26" s="83">
        <f>COUNTIF(종목별!F:F,$B26&amp;C$2)+COUNTIF(종목별!G:G,B26&amp;C$2)</f>
        <v>1</v>
      </c>
      <c r="D26" s="83">
        <f>COUNTIF(종목별!F:F,$B26&amp;D$2)+COUNTIF(종목별!G:G,B26&amp;D$2)</f>
        <v>1</v>
      </c>
      <c r="E26" s="83">
        <f>COUNTIF(종목별!F:F,$B26&amp;E$2)+COUNTIF(종목별!G:G,B26&amp;E$2)</f>
        <v>0</v>
      </c>
      <c r="F26" s="90">
        <f>COUNTIF(종목별!F:F,$B26&amp;F$2)+COUNTIF(종목별!G:G,B26&amp;F$2)</f>
        <v>0</v>
      </c>
      <c r="G26" s="86">
        <f>COUNTIF(종목별!F:F,$B26&amp;G$2)+COUNTIF(종목별!G:G,B26&amp;G$2)</f>
        <v>0</v>
      </c>
      <c r="H26" s="83">
        <f>COUNTIF(종목별!F:F,$B26&amp;H$2)+COUNTIF(종목별!G:G,B26&amp;H$2)</f>
        <v>0</v>
      </c>
      <c r="I26" s="83">
        <f>COUNTIF(종목별!F:F,$B26&amp;I$2)+COUNTIF(종목별!G:G,B26&amp;I$2)</f>
        <v>0</v>
      </c>
      <c r="J26" s="90">
        <f>COUNTIF(종목별!F:F,$B26&amp;J$2)+COUNTIF(종목별!G:G,B26&amp;J$2)</f>
        <v>0</v>
      </c>
      <c r="K26" s="53">
        <f t="shared" si="0"/>
        <v>2</v>
      </c>
      <c r="L26" s="92"/>
    </row>
    <row r="27" spans="1:12" ht="20.25" customHeight="1" x14ac:dyDescent="0.3">
      <c r="A27" s="86">
        <f t="shared" si="1"/>
        <v>25</v>
      </c>
      <c r="B27" s="79" t="str">
        <f>VLOOKUP(A27,소속명!A:B,2,0)</f>
        <v>원삼</v>
      </c>
      <c r="C27" s="83">
        <f>COUNTIF(종목별!F:F,$B27&amp;C$2)+COUNTIF(종목별!G:G,B27&amp;C$2)</f>
        <v>1</v>
      </c>
      <c r="D27" s="83">
        <f>COUNTIF(종목별!F:F,$B27&amp;D$2)+COUNTIF(종목별!G:G,B27&amp;D$2)</f>
        <v>0</v>
      </c>
      <c r="E27" s="83">
        <f>COUNTIF(종목별!F:F,$B27&amp;E$2)+COUNTIF(종목별!G:G,B27&amp;E$2)</f>
        <v>1</v>
      </c>
      <c r="F27" s="90">
        <f>COUNTIF(종목별!F:F,$B27&amp;F$2)+COUNTIF(종목별!G:G,B27&amp;F$2)</f>
        <v>2</v>
      </c>
      <c r="G27" s="86">
        <f>COUNTIF(종목별!F:F,$B27&amp;G$2)+COUNTIF(종목별!G:G,B27&amp;G$2)</f>
        <v>0</v>
      </c>
      <c r="H27" s="83">
        <f>COUNTIF(종목별!F:F,$B27&amp;H$2)+COUNTIF(종목별!G:G,B27&amp;H$2)</f>
        <v>0</v>
      </c>
      <c r="I27" s="83">
        <f>COUNTIF(종목별!F:F,$B27&amp;I$2)+COUNTIF(종목별!G:G,B27&amp;I$2)</f>
        <v>0</v>
      </c>
      <c r="J27" s="90">
        <f>COUNTIF(종목별!F:F,$B27&amp;J$2)+COUNTIF(종목별!G:G,B27&amp;J$2)</f>
        <v>0</v>
      </c>
      <c r="K27" s="53">
        <f t="shared" si="0"/>
        <v>4</v>
      </c>
      <c r="L27" s="92"/>
    </row>
    <row r="28" spans="1:12" ht="20.25" customHeight="1" x14ac:dyDescent="0.3">
      <c r="A28" s="86">
        <f t="shared" si="1"/>
        <v>26</v>
      </c>
      <c r="B28" s="79" t="str">
        <f>VLOOKUP(A28,소속명!A:B,2,0)</f>
        <v>제일</v>
      </c>
      <c r="C28" s="83">
        <f>COUNTIF(종목별!F:F,$B28&amp;C$2)+COUNTIF(종목별!G:G,B28&amp;C$2)</f>
        <v>0</v>
      </c>
      <c r="D28" s="83">
        <f>COUNTIF(종목별!F:F,$B28&amp;D$2)+COUNTIF(종목별!G:G,B28&amp;D$2)</f>
        <v>1</v>
      </c>
      <c r="E28" s="83">
        <f>COUNTIF(종목별!F:F,$B28&amp;E$2)+COUNTIF(종목별!G:G,B28&amp;E$2)</f>
        <v>1</v>
      </c>
      <c r="F28" s="90">
        <f>COUNTIF(종목별!F:F,$B28&amp;F$2)+COUNTIF(종목별!G:G,B28&amp;F$2)</f>
        <v>0</v>
      </c>
      <c r="G28" s="86">
        <f>COUNTIF(종목별!F:F,$B28&amp;G$2)+COUNTIF(종목별!G:G,B28&amp;G$2)</f>
        <v>0</v>
      </c>
      <c r="H28" s="83">
        <f>COUNTIF(종목별!F:F,$B28&amp;H$2)+COUNTIF(종목별!G:G,B28&amp;H$2)</f>
        <v>4</v>
      </c>
      <c r="I28" s="83">
        <f>COUNTIF(종목별!F:F,$B28&amp;I$2)+COUNTIF(종목별!G:G,B28&amp;I$2)</f>
        <v>0</v>
      </c>
      <c r="J28" s="90">
        <f>COUNTIF(종목별!F:F,$B28&amp;J$2)+COUNTIF(종목별!G:G,B28&amp;J$2)</f>
        <v>0</v>
      </c>
      <c r="K28" s="53">
        <f t="shared" si="0"/>
        <v>6</v>
      </c>
      <c r="L28" s="92"/>
    </row>
    <row r="29" spans="1:12" ht="20.25" customHeight="1" x14ac:dyDescent="0.3">
      <c r="A29" s="86">
        <f t="shared" si="1"/>
        <v>27</v>
      </c>
      <c r="B29" s="79" t="str">
        <f>VLOOKUP(A29,소속명!A:B,2,0)</f>
        <v>죽전</v>
      </c>
      <c r="C29" s="83">
        <f>COUNTIF(종목별!F:F,$B29&amp;C$2)+COUNTIF(종목별!G:G,B29&amp;C$2)</f>
        <v>16</v>
      </c>
      <c r="D29" s="83">
        <f>COUNTIF(종목별!F:F,$B29&amp;D$2)+COUNTIF(종목별!G:G,B29&amp;D$2)</f>
        <v>23</v>
      </c>
      <c r="E29" s="83">
        <f>COUNTIF(종목별!F:F,$B29&amp;E$2)+COUNTIF(종목별!G:G,B29&amp;E$2)</f>
        <v>10</v>
      </c>
      <c r="F29" s="90">
        <f>COUNTIF(종목별!F:F,$B29&amp;F$2)+COUNTIF(종목별!G:G,B29&amp;F$2)</f>
        <v>3</v>
      </c>
      <c r="G29" s="86">
        <f>COUNTIF(종목별!F:F,$B29&amp;G$2)+COUNTIF(종목별!G:G,B29&amp;G$2)</f>
        <v>10</v>
      </c>
      <c r="H29" s="83">
        <f>COUNTIF(종목별!F:F,$B29&amp;H$2)+COUNTIF(종목별!G:G,B29&amp;H$2)</f>
        <v>7</v>
      </c>
      <c r="I29" s="83">
        <f>COUNTIF(종목별!F:F,$B29&amp;I$2)+COUNTIF(종목별!G:G,B29&amp;I$2)</f>
        <v>2</v>
      </c>
      <c r="J29" s="90">
        <f>COUNTIF(종목별!F:F,$B29&amp;J$2)+COUNTIF(종목별!G:G,B29&amp;J$2)</f>
        <v>1</v>
      </c>
      <c r="K29" s="53">
        <f t="shared" si="0"/>
        <v>72</v>
      </c>
      <c r="L29" s="92"/>
    </row>
    <row r="30" spans="1:12" ht="20.25" customHeight="1" x14ac:dyDescent="0.3">
      <c r="A30" s="86">
        <f t="shared" si="1"/>
        <v>28</v>
      </c>
      <c r="B30" s="79" t="str">
        <f>VLOOKUP(A30,소속명!A:B,2,0)</f>
        <v>중앙</v>
      </c>
      <c r="C30" s="83">
        <f>COUNTIF(종목별!F:F,$B30&amp;C$2)+COUNTIF(종목별!G:G,B30&amp;C$2)</f>
        <v>5</v>
      </c>
      <c r="D30" s="83">
        <f>COUNTIF(종목별!F:F,$B30&amp;D$2)+COUNTIF(종목별!G:G,B30&amp;D$2)</f>
        <v>4</v>
      </c>
      <c r="E30" s="83">
        <f>COUNTIF(종목별!F:F,$B30&amp;E$2)+COUNTIF(종목별!G:G,B30&amp;E$2)</f>
        <v>4</v>
      </c>
      <c r="F30" s="90">
        <f>COUNTIF(종목별!F:F,$B30&amp;F$2)+COUNTIF(종목별!G:G,B30&amp;F$2)</f>
        <v>1</v>
      </c>
      <c r="G30" s="86">
        <f>COUNTIF(종목별!F:F,$B30&amp;G$2)+COUNTIF(종목별!G:G,B30&amp;G$2)</f>
        <v>4</v>
      </c>
      <c r="H30" s="83">
        <f>COUNTIF(종목별!F:F,$B30&amp;H$2)+COUNTIF(종목별!G:G,B30&amp;H$2)</f>
        <v>0</v>
      </c>
      <c r="I30" s="83">
        <f>COUNTIF(종목별!F:F,$B30&amp;I$2)+COUNTIF(종목별!G:G,B30&amp;I$2)</f>
        <v>4</v>
      </c>
      <c r="J30" s="90">
        <f>COUNTIF(종목별!F:F,$B30&amp;J$2)+COUNTIF(종목별!G:G,B30&amp;J$2)</f>
        <v>2</v>
      </c>
      <c r="K30" s="53">
        <f t="shared" si="0"/>
        <v>24</v>
      </c>
      <c r="L30" s="92"/>
    </row>
    <row r="31" spans="1:12" ht="20.25" customHeight="1" x14ac:dyDescent="0.3">
      <c r="A31" s="86">
        <f t="shared" si="1"/>
        <v>29</v>
      </c>
      <c r="B31" s="79" t="str">
        <f>VLOOKUP(A31,소속명!A:B,2,0)</f>
        <v>지인</v>
      </c>
      <c r="C31" s="83">
        <f>COUNTIF(종목별!F:F,$B31&amp;C$2)+COUNTIF(종목별!G:G,B31&amp;C$2)</f>
        <v>3</v>
      </c>
      <c r="D31" s="83">
        <f>COUNTIF(종목별!F:F,$B31&amp;D$2)+COUNTIF(종목별!G:G,B31&amp;D$2)</f>
        <v>4</v>
      </c>
      <c r="E31" s="83">
        <f>COUNTIF(종목별!F:F,$B31&amp;E$2)+COUNTIF(종목별!G:G,B31&amp;E$2)</f>
        <v>0</v>
      </c>
      <c r="F31" s="90">
        <f>COUNTIF(종목별!F:F,$B31&amp;F$2)+COUNTIF(종목별!G:G,B31&amp;F$2)</f>
        <v>0</v>
      </c>
      <c r="G31" s="86">
        <f>COUNTIF(종목별!F:F,$B31&amp;G$2)+COUNTIF(종목별!G:G,B31&amp;G$2)</f>
        <v>1</v>
      </c>
      <c r="H31" s="83">
        <f>COUNTIF(종목별!F:F,$B31&amp;H$2)+COUNTIF(종목별!G:G,B31&amp;H$2)</f>
        <v>5</v>
      </c>
      <c r="I31" s="83">
        <f>COUNTIF(종목별!F:F,$B31&amp;I$2)+COUNTIF(종목별!G:G,B31&amp;I$2)</f>
        <v>2</v>
      </c>
      <c r="J31" s="90">
        <f>COUNTIF(종목별!F:F,$B31&amp;J$2)+COUNTIF(종목별!G:G,B31&amp;J$2)</f>
        <v>1</v>
      </c>
      <c r="K31" s="53">
        <f t="shared" si="0"/>
        <v>16</v>
      </c>
      <c r="L31" s="92"/>
    </row>
    <row r="32" spans="1:12" ht="20.25" customHeight="1" x14ac:dyDescent="0.3">
      <c r="A32" s="86">
        <f t="shared" si="1"/>
        <v>30</v>
      </c>
      <c r="B32" s="79" t="str">
        <f>VLOOKUP(A32,소속명!A:B,2,0)</f>
        <v>처인</v>
      </c>
      <c r="C32" s="83">
        <f>COUNTIF(종목별!F:F,$B32&amp;C$2)+COUNTIF(종목별!G:G,B32&amp;C$2)</f>
        <v>1</v>
      </c>
      <c r="D32" s="83">
        <f>COUNTIF(종목별!F:F,$B32&amp;D$2)+COUNTIF(종목별!G:G,B32&amp;D$2)</f>
        <v>2</v>
      </c>
      <c r="E32" s="83">
        <f>COUNTIF(종목별!F:F,$B32&amp;E$2)+COUNTIF(종목별!G:G,B32&amp;E$2)</f>
        <v>1</v>
      </c>
      <c r="F32" s="90">
        <f>COUNTIF(종목별!F:F,$B32&amp;F$2)+COUNTIF(종목별!G:G,B32&amp;F$2)</f>
        <v>2</v>
      </c>
      <c r="G32" s="86">
        <f>COUNTIF(종목별!F:F,$B32&amp;G$2)+COUNTIF(종목별!G:G,B32&amp;G$2)</f>
        <v>0</v>
      </c>
      <c r="H32" s="83">
        <f>COUNTIF(종목별!F:F,$B32&amp;H$2)+COUNTIF(종목별!G:G,B32&amp;H$2)</f>
        <v>0</v>
      </c>
      <c r="I32" s="83">
        <f>COUNTIF(종목별!F:F,$B32&amp;I$2)+COUNTIF(종목별!G:G,B32&amp;I$2)</f>
        <v>0</v>
      </c>
      <c r="J32" s="90">
        <f>COUNTIF(종목별!F:F,$B32&amp;J$2)+COUNTIF(종목별!G:G,B32&amp;J$2)</f>
        <v>0</v>
      </c>
      <c r="K32" s="53">
        <f t="shared" si="0"/>
        <v>6</v>
      </c>
      <c r="L32" s="92"/>
    </row>
    <row r="33" spans="1:12" ht="20.25" customHeight="1" x14ac:dyDescent="0.3">
      <c r="A33" s="86">
        <f t="shared" si="1"/>
        <v>31</v>
      </c>
      <c r="B33" s="79" t="str">
        <f>VLOOKUP(A33,소속명!A:B,2,0)</f>
        <v>청덕</v>
      </c>
      <c r="C33" s="83">
        <f>COUNTIF(종목별!F:F,$B33&amp;C$2)+COUNTIF(종목별!G:G,B33&amp;C$2)</f>
        <v>1</v>
      </c>
      <c r="D33" s="83">
        <f>COUNTIF(종목별!F:F,$B33&amp;D$2)+COUNTIF(종목별!G:G,B33&amp;D$2)</f>
        <v>2</v>
      </c>
      <c r="E33" s="83">
        <f>COUNTIF(종목별!F:F,$B33&amp;E$2)+COUNTIF(종목별!G:G,B33&amp;E$2)</f>
        <v>0</v>
      </c>
      <c r="F33" s="90">
        <f>COUNTIF(종목별!F:F,$B33&amp;F$2)+COUNTIF(종목별!G:G,B33&amp;F$2)</f>
        <v>0</v>
      </c>
      <c r="G33" s="86">
        <f>COUNTIF(종목별!F:F,$B33&amp;G$2)+COUNTIF(종목별!G:G,B33&amp;G$2)</f>
        <v>0</v>
      </c>
      <c r="H33" s="83">
        <f>COUNTIF(종목별!F:F,$B33&amp;H$2)+COUNTIF(종목별!G:G,B33&amp;H$2)</f>
        <v>1</v>
      </c>
      <c r="I33" s="83">
        <f>COUNTIF(종목별!F:F,$B33&amp;I$2)+COUNTIF(종목별!G:G,B33&amp;I$2)</f>
        <v>0</v>
      </c>
      <c r="J33" s="90">
        <f>COUNTIF(종목별!F:F,$B33&amp;J$2)+COUNTIF(종목별!G:G,B33&amp;J$2)</f>
        <v>0</v>
      </c>
      <c r="K33" s="53">
        <f t="shared" si="0"/>
        <v>4</v>
      </c>
      <c r="L33" s="92"/>
    </row>
    <row r="34" spans="1:12" ht="20.25" customHeight="1" x14ac:dyDescent="0.3">
      <c r="A34" s="86">
        <f t="shared" si="1"/>
        <v>32</v>
      </c>
      <c r="B34" s="79" t="str">
        <f>VLOOKUP(A34,소속명!A:B,2,0)</f>
        <v>토월</v>
      </c>
      <c r="C34" s="83">
        <f>COUNTIF(종목별!F:F,$B34&amp;C$2)+COUNTIF(종목별!G:G,B34&amp;C$2)</f>
        <v>9</v>
      </c>
      <c r="D34" s="83">
        <f>COUNTIF(종목별!F:F,$B34&amp;D$2)+COUNTIF(종목별!G:G,B34&amp;D$2)</f>
        <v>11</v>
      </c>
      <c r="E34" s="83">
        <f>COUNTIF(종목별!F:F,$B34&amp;E$2)+COUNTIF(종목별!G:G,B34&amp;E$2)</f>
        <v>7</v>
      </c>
      <c r="F34" s="90">
        <f>COUNTIF(종목별!F:F,$B34&amp;F$2)+COUNTIF(종목별!G:G,B34&amp;F$2)</f>
        <v>0</v>
      </c>
      <c r="G34" s="86">
        <f>COUNTIF(종목별!F:F,$B34&amp;G$2)+COUNTIF(종목별!G:G,B34&amp;G$2)</f>
        <v>4</v>
      </c>
      <c r="H34" s="83">
        <f>COUNTIF(종목별!F:F,$B34&amp;H$2)+COUNTIF(종목별!G:G,B34&amp;H$2)</f>
        <v>10</v>
      </c>
      <c r="I34" s="83">
        <f>COUNTIF(종목별!F:F,$B34&amp;I$2)+COUNTIF(종목별!G:G,B34&amp;I$2)</f>
        <v>5</v>
      </c>
      <c r="J34" s="90">
        <f>COUNTIF(종목별!F:F,$B34&amp;J$2)+COUNTIF(종목별!G:G,B34&amp;J$2)</f>
        <v>4</v>
      </c>
      <c r="K34" s="53">
        <f t="shared" si="0"/>
        <v>50</v>
      </c>
      <c r="L34" s="92"/>
    </row>
    <row r="35" spans="1:12" ht="20.25" customHeight="1" x14ac:dyDescent="0.3">
      <c r="A35" s="86">
        <f t="shared" si="1"/>
        <v>33</v>
      </c>
      <c r="B35" s="79" t="str">
        <f>VLOOKUP(A35,소속명!A:B,2,0)</f>
        <v>포곡</v>
      </c>
      <c r="C35" s="83">
        <f>COUNTIF(종목별!F:F,$B35&amp;C$2)+COUNTIF(종목별!G:G,B35&amp;C$2)</f>
        <v>0</v>
      </c>
      <c r="D35" s="83">
        <f>COUNTIF(종목별!F:F,$B35&amp;D$2)+COUNTIF(종목별!G:G,B35&amp;D$2)</f>
        <v>5</v>
      </c>
      <c r="E35" s="83">
        <f>COUNTIF(종목별!F:F,$B35&amp;E$2)+COUNTIF(종목별!G:G,B35&amp;E$2)</f>
        <v>2</v>
      </c>
      <c r="F35" s="90">
        <f>COUNTIF(종목별!F:F,$B35&amp;F$2)+COUNTIF(종목별!G:G,B35&amp;F$2)</f>
        <v>1</v>
      </c>
      <c r="G35" s="86">
        <f>COUNTIF(종목별!F:F,$B35&amp;G$2)+COUNTIF(종목별!G:G,B35&amp;G$2)</f>
        <v>0</v>
      </c>
      <c r="H35" s="83">
        <f>COUNTIF(종목별!F:F,$B35&amp;H$2)+COUNTIF(종목별!G:G,B35&amp;H$2)</f>
        <v>1</v>
      </c>
      <c r="I35" s="83">
        <f>COUNTIF(종목별!F:F,$B35&amp;I$2)+COUNTIF(종목별!G:G,B35&amp;I$2)</f>
        <v>1</v>
      </c>
      <c r="J35" s="90">
        <f>COUNTIF(종목별!F:F,$B35&amp;J$2)+COUNTIF(종목별!G:G,B35&amp;J$2)</f>
        <v>2</v>
      </c>
      <c r="K35" s="53">
        <f t="shared" si="0"/>
        <v>12</v>
      </c>
      <c r="L35" s="92"/>
    </row>
    <row r="36" spans="1:12" ht="20.25" customHeight="1" x14ac:dyDescent="0.3">
      <c r="A36" s="86">
        <f t="shared" si="1"/>
        <v>34</v>
      </c>
      <c r="B36" s="79" t="str">
        <f>VLOOKUP(A36,소속명!A:B,2,0)</f>
        <v>풍덕</v>
      </c>
      <c r="C36" s="83">
        <f>COUNTIF(종목별!F:F,$B36&amp;C$2)+COUNTIF(종목별!G:G,B36&amp;C$2)</f>
        <v>0</v>
      </c>
      <c r="D36" s="83">
        <f>COUNTIF(종목별!F:F,$B36&amp;D$2)+COUNTIF(종목별!G:G,B36&amp;D$2)</f>
        <v>0</v>
      </c>
      <c r="E36" s="83">
        <f>COUNTIF(종목별!F:F,$B36&amp;E$2)+COUNTIF(종목별!G:G,B36&amp;E$2)</f>
        <v>0</v>
      </c>
      <c r="F36" s="90">
        <f>COUNTIF(종목별!F:F,$B36&amp;F$2)+COUNTIF(종목별!G:G,B36&amp;F$2)</f>
        <v>0</v>
      </c>
      <c r="G36" s="86">
        <f>COUNTIF(종목별!F:F,$B36&amp;G$2)+COUNTIF(종목별!G:G,B36&amp;G$2)</f>
        <v>0</v>
      </c>
      <c r="H36" s="83">
        <f>COUNTIF(종목별!F:F,$B36&amp;H$2)+COUNTIF(종목별!G:G,B36&amp;H$2)</f>
        <v>0</v>
      </c>
      <c r="I36" s="83">
        <f>COUNTIF(종목별!F:F,$B36&amp;I$2)+COUNTIF(종목별!G:G,B36&amp;I$2)</f>
        <v>0</v>
      </c>
      <c r="J36" s="90">
        <f>COUNTIF(종목별!F:F,$B36&amp;J$2)+COUNTIF(종목별!G:G,B36&amp;J$2)</f>
        <v>0</v>
      </c>
      <c r="K36" s="53">
        <f t="shared" si="0"/>
        <v>0</v>
      </c>
      <c r="L36" s="92"/>
    </row>
    <row r="37" spans="1:12" ht="20.25" customHeight="1" x14ac:dyDescent="0.3">
      <c r="A37" s="86">
        <f t="shared" si="1"/>
        <v>35</v>
      </c>
      <c r="B37" s="79" t="str">
        <f>VLOOKUP(A37,소속명!A:B,2,0)</f>
        <v>한마음</v>
      </c>
      <c r="C37" s="83">
        <f>COUNTIF(종목별!F:F,$B37&amp;C$2)+COUNTIF(종목별!G:G,B37&amp;C$2)</f>
        <v>1</v>
      </c>
      <c r="D37" s="83">
        <f>COUNTIF(종목별!F:F,$B37&amp;D$2)+COUNTIF(종목별!G:G,B37&amp;D$2)</f>
        <v>2</v>
      </c>
      <c r="E37" s="83">
        <f>COUNTIF(종목별!F:F,$B37&amp;E$2)+COUNTIF(종목별!G:G,B37&amp;E$2)</f>
        <v>0</v>
      </c>
      <c r="F37" s="90">
        <f>COUNTIF(종목별!F:F,$B37&amp;F$2)+COUNTIF(종목별!G:G,B37&amp;F$2)</f>
        <v>1</v>
      </c>
      <c r="G37" s="86">
        <f>COUNTIF(종목별!F:F,$B37&amp;G$2)+COUNTIF(종목별!G:G,B37&amp;G$2)</f>
        <v>0</v>
      </c>
      <c r="H37" s="83">
        <f>COUNTIF(종목별!F:F,$B37&amp;H$2)+COUNTIF(종목별!G:G,B37&amp;H$2)</f>
        <v>1</v>
      </c>
      <c r="I37" s="83">
        <f>COUNTIF(종목별!F:F,$B37&amp;I$2)+COUNTIF(종목별!G:G,B37&amp;I$2)</f>
        <v>0</v>
      </c>
      <c r="J37" s="90">
        <f>COUNTIF(종목별!F:F,$B37&amp;J$2)+COUNTIF(종목별!G:G,B37&amp;J$2)</f>
        <v>1</v>
      </c>
      <c r="K37" s="53">
        <f t="shared" si="0"/>
        <v>6</v>
      </c>
      <c r="L37" s="92"/>
    </row>
    <row r="38" spans="1:12" ht="20.25" customHeight="1" x14ac:dyDescent="0.3">
      <c r="A38" s="86">
        <f t="shared" si="1"/>
        <v>36</v>
      </c>
      <c r="B38" s="79" t="str">
        <f>VLOOKUP(A38,소속명!A:B,2,0)</f>
        <v>한빛</v>
      </c>
      <c r="C38" s="83">
        <f>COUNTIF(종목별!F:F,$B38&amp;C$2)+COUNTIF(종목별!G:G,B38&amp;C$2)</f>
        <v>5</v>
      </c>
      <c r="D38" s="83">
        <f>COUNTIF(종목별!F:F,$B38&amp;D$2)+COUNTIF(종목별!G:G,B38&amp;D$2)</f>
        <v>4</v>
      </c>
      <c r="E38" s="83">
        <f>COUNTIF(종목별!F:F,$B38&amp;E$2)+COUNTIF(종목별!G:G,B38&amp;E$2)</f>
        <v>1</v>
      </c>
      <c r="F38" s="90">
        <f>COUNTIF(종목별!F:F,$B38&amp;F$2)+COUNTIF(종목별!G:G,B38&amp;F$2)</f>
        <v>0</v>
      </c>
      <c r="G38" s="86">
        <f>COUNTIF(종목별!F:F,$B38&amp;G$2)+COUNTIF(종목별!G:G,B38&amp;G$2)</f>
        <v>2</v>
      </c>
      <c r="H38" s="83">
        <f>COUNTIF(종목별!F:F,$B38&amp;H$2)+COUNTIF(종목별!G:G,B38&amp;H$2)</f>
        <v>2</v>
      </c>
      <c r="I38" s="83">
        <f>COUNTIF(종목별!F:F,$B38&amp;I$2)+COUNTIF(종목별!G:G,B38&amp;I$2)</f>
        <v>2</v>
      </c>
      <c r="J38" s="90">
        <f>COUNTIF(종목별!F:F,$B38&amp;J$2)+COUNTIF(종목별!G:G,B38&amp;J$2)</f>
        <v>0</v>
      </c>
      <c r="K38" s="53">
        <f t="shared" si="0"/>
        <v>16</v>
      </c>
      <c r="L38" s="92"/>
    </row>
    <row r="39" spans="1:12" ht="20.25" customHeight="1" x14ac:dyDescent="0.3">
      <c r="A39" s="146"/>
      <c r="B39" s="147"/>
      <c r="C39" s="148"/>
      <c r="D39" s="148"/>
      <c r="E39" s="148"/>
      <c r="F39" s="149"/>
      <c r="G39" s="146"/>
      <c r="H39" s="148"/>
      <c r="I39" s="148"/>
      <c r="J39" s="149"/>
      <c r="K39" s="150"/>
      <c r="L39" s="151"/>
    </row>
    <row r="40" spans="1:12" ht="20.25" customHeight="1" x14ac:dyDescent="0.3">
      <c r="A40" s="86">
        <f>A38+1</f>
        <v>37</v>
      </c>
      <c r="B40" s="79" t="str">
        <f>VLOOKUP(A40,소속명!A:B,2,0)</f>
        <v>72쥐띠</v>
      </c>
      <c r="C40" s="83">
        <f>COUNTIF(종목별!F:F,$B40&amp;C$2)+COUNTIF(종목별!G:G,B40&amp;C$2)</f>
        <v>0</v>
      </c>
      <c r="D40" s="83">
        <f>COUNTIF(종목별!F:F,$B40&amp;D$2)+COUNTIF(종목별!G:G,B40&amp;D$2)</f>
        <v>1</v>
      </c>
      <c r="E40" s="83">
        <f>COUNTIF(종목별!F:F,$B40&amp;E$2)+COUNTIF(종목별!G:G,B40&amp;E$2)</f>
        <v>0</v>
      </c>
      <c r="F40" s="90">
        <f>COUNTIF(종목별!F:F,$B40&amp;F$2)+COUNTIF(종목별!G:G,B40&amp;F$2)</f>
        <v>0</v>
      </c>
      <c r="G40" s="86">
        <f>COUNTIF(종목별!F:F,$B40&amp;G$2)+COUNTIF(종목별!G:G,B40&amp;G$2)</f>
        <v>2</v>
      </c>
      <c r="H40" s="83">
        <f>COUNTIF(종목별!F:F,$B40&amp;H$2)+COUNTIF(종목별!G:G,B40&amp;H$2)</f>
        <v>1</v>
      </c>
      <c r="I40" s="83">
        <f>COUNTIF(종목별!F:F,$B40&amp;I$2)+COUNTIF(종목별!G:G,B40&amp;I$2)</f>
        <v>0</v>
      </c>
      <c r="J40" s="90">
        <f>COUNTIF(종목별!F:F,$B40&amp;J$2)+COUNTIF(종목별!G:G,B40&amp;J$2)</f>
        <v>0</v>
      </c>
      <c r="K40" s="53">
        <f t="shared" si="0"/>
        <v>4</v>
      </c>
      <c r="L40" s="92"/>
    </row>
    <row r="41" spans="1:12" ht="20.25" customHeight="1" x14ac:dyDescent="0.3">
      <c r="A41" s="86">
        <f t="shared" ref="A41:A104" si="2">A40+1</f>
        <v>38</v>
      </c>
      <c r="B41" s="79" t="str">
        <f>VLOOKUP(A41,소속명!A:B,2,0)</f>
        <v>81꼬꼬</v>
      </c>
      <c r="C41" s="83">
        <f>COUNTIF(종목별!F:F,$B41&amp;C$2)+COUNTIF(종목별!G:G,B41&amp;C$2)</f>
        <v>2</v>
      </c>
      <c r="D41" s="83">
        <f>COUNTIF(종목별!F:F,$B41&amp;D$2)+COUNTIF(종목별!G:G,B41&amp;D$2)</f>
        <v>2</v>
      </c>
      <c r="E41" s="83">
        <f>COUNTIF(종목별!F:F,$B41&amp;E$2)+COUNTIF(종목별!G:G,B41&amp;E$2)</f>
        <v>0</v>
      </c>
      <c r="F41" s="90">
        <f>COUNTIF(종목별!F:F,$B41&amp;F$2)+COUNTIF(종목별!G:G,B41&amp;F$2)</f>
        <v>0</v>
      </c>
      <c r="G41" s="86">
        <f>COUNTIF(종목별!F:F,$B41&amp;G$2)+COUNTIF(종목별!G:G,B41&amp;G$2)</f>
        <v>0</v>
      </c>
      <c r="H41" s="83">
        <f>COUNTIF(종목별!F:F,$B41&amp;H$2)+COUNTIF(종목별!G:G,B41&amp;H$2)</f>
        <v>2</v>
      </c>
      <c r="I41" s="83">
        <f>COUNTIF(종목별!F:F,$B41&amp;I$2)+COUNTIF(종목별!G:G,B41&amp;I$2)</f>
        <v>2</v>
      </c>
      <c r="J41" s="90">
        <f>COUNTIF(종목별!F:F,$B41&amp;J$2)+COUNTIF(종목별!G:G,B41&amp;J$2)</f>
        <v>0</v>
      </c>
      <c r="K41" s="53">
        <f t="shared" si="0"/>
        <v>8</v>
      </c>
      <c r="L41" s="92"/>
    </row>
    <row r="42" spans="1:12" ht="20.25" customHeight="1" x14ac:dyDescent="0.3">
      <c r="A42" s="86">
        <f t="shared" si="2"/>
        <v>39</v>
      </c>
      <c r="B42" s="79" t="str">
        <f>VLOOKUP(A42,소속명!A:B,2,0)</f>
        <v>ABM</v>
      </c>
      <c r="C42" s="83">
        <f>COUNTIF(종목별!F:F,$B42&amp;C$2)+COUNTIF(종목별!G:G,B42&amp;C$2)</f>
        <v>4</v>
      </c>
      <c r="D42" s="83">
        <f>COUNTIF(종목별!F:F,$B42&amp;D$2)+COUNTIF(종목별!G:G,B42&amp;D$2)</f>
        <v>1</v>
      </c>
      <c r="E42" s="83">
        <f>COUNTIF(종목별!F:F,$B42&amp;E$2)+COUNTIF(종목별!G:G,B42&amp;E$2)</f>
        <v>0</v>
      </c>
      <c r="F42" s="90">
        <f>COUNTIF(종목별!F:F,$B42&amp;F$2)+COUNTIF(종목별!G:G,B42&amp;F$2)</f>
        <v>0</v>
      </c>
      <c r="G42" s="86">
        <f>COUNTIF(종목별!F:F,$B42&amp;G$2)+COUNTIF(종목별!G:G,B42&amp;G$2)</f>
        <v>1</v>
      </c>
      <c r="H42" s="83">
        <f>COUNTIF(종목별!F:F,$B42&amp;H$2)+COUNTIF(종목별!G:G,B42&amp;H$2)</f>
        <v>1</v>
      </c>
      <c r="I42" s="83">
        <f>COUNTIF(종목별!F:F,$B42&amp;I$2)+COUNTIF(종목별!G:G,B42&amp;I$2)</f>
        <v>1</v>
      </c>
      <c r="J42" s="90">
        <f>COUNTIF(종목별!F:F,$B42&amp;J$2)+COUNTIF(종목별!G:G,B42&amp;J$2)</f>
        <v>0</v>
      </c>
      <c r="K42" s="53">
        <f t="shared" si="0"/>
        <v>8</v>
      </c>
      <c r="L42" s="92"/>
    </row>
    <row r="43" spans="1:12" ht="20.25" customHeight="1" x14ac:dyDescent="0.3">
      <c r="A43" s="86">
        <f t="shared" si="2"/>
        <v>40</v>
      </c>
      <c r="B43" s="79" t="str">
        <f>VLOOKUP(A43,소속명!A:B,2,0)</f>
        <v>RMB</v>
      </c>
      <c r="C43" s="83">
        <f>COUNTIF(종목별!F:F,$B43&amp;C$2)+COUNTIF(종목별!G:G,B43&amp;C$2)</f>
        <v>2</v>
      </c>
      <c r="D43" s="83">
        <f>COUNTIF(종목별!F:F,$B43&amp;D$2)+COUNTIF(종목별!G:G,B43&amp;D$2)</f>
        <v>2</v>
      </c>
      <c r="E43" s="83">
        <f>COUNTIF(종목별!F:F,$B43&amp;E$2)+COUNTIF(종목별!G:G,B43&amp;E$2)</f>
        <v>1</v>
      </c>
      <c r="F43" s="90">
        <f>COUNTIF(종목별!F:F,$B43&amp;F$2)+COUNTIF(종목별!G:G,B43&amp;F$2)</f>
        <v>1</v>
      </c>
      <c r="G43" s="86">
        <f>COUNTIF(종목별!F:F,$B43&amp;G$2)+COUNTIF(종목별!G:G,B43&amp;G$2)</f>
        <v>0</v>
      </c>
      <c r="H43" s="83">
        <f>COUNTIF(종목별!F:F,$B43&amp;H$2)+COUNTIF(종목별!G:G,B43&amp;H$2)</f>
        <v>0</v>
      </c>
      <c r="I43" s="83">
        <f>COUNTIF(종목별!F:F,$B43&amp;I$2)+COUNTIF(종목별!G:G,B43&amp;I$2)</f>
        <v>0</v>
      </c>
      <c r="J43" s="90">
        <f>COUNTIF(종목별!F:F,$B43&amp;J$2)+COUNTIF(종목별!G:G,B43&amp;J$2)</f>
        <v>0</v>
      </c>
      <c r="K43" s="53">
        <f t="shared" si="0"/>
        <v>6</v>
      </c>
      <c r="L43" s="92"/>
    </row>
    <row r="44" spans="1:12" ht="20.25" customHeight="1" x14ac:dyDescent="0.3">
      <c r="A44" s="86">
        <f t="shared" si="2"/>
        <v>41</v>
      </c>
      <c r="B44" s="79" t="str">
        <f>VLOOKUP(A44,소속명!A:B,2,0)</f>
        <v>TMB</v>
      </c>
      <c r="C44" s="83">
        <f>COUNTIF(종목별!F:F,$B44&amp;C$2)+COUNTIF(종목별!G:G,B44&amp;C$2)</f>
        <v>1</v>
      </c>
      <c r="D44" s="83">
        <f>COUNTIF(종목별!F:F,$B44&amp;D$2)+COUNTIF(종목별!G:G,B44&amp;D$2)</f>
        <v>0</v>
      </c>
      <c r="E44" s="83">
        <f>COUNTIF(종목별!F:F,$B44&amp;E$2)+COUNTIF(종목별!G:G,B44&amp;E$2)</f>
        <v>1</v>
      </c>
      <c r="F44" s="90">
        <f>COUNTIF(종목별!F:F,$B44&amp;F$2)+COUNTIF(종목별!G:G,B44&amp;F$2)</f>
        <v>0</v>
      </c>
      <c r="G44" s="86">
        <f>COUNTIF(종목별!F:F,$B44&amp;G$2)+COUNTIF(종목별!G:G,B44&amp;G$2)</f>
        <v>0</v>
      </c>
      <c r="H44" s="83">
        <f>COUNTIF(종목별!F:F,$B44&amp;H$2)+COUNTIF(종목별!G:G,B44&amp;H$2)</f>
        <v>0</v>
      </c>
      <c r="I44" s="83">
        <f>COUNTIF(종목별!F:F,$B44&amp;I$2)+COUNTIF(종목별!G:G,B44&amp;I$2)</f>
        <v>0</v>
      </c>
      <c r="J44" s="90">
        <f>COUNTIF(종목별!F:F,$B44&amp;J$2)+COUNTIF(종목별!G:G,B44&amp;J$2)</f>
        <v>0</v>
      </c>
      <c r="K44" s="53">
        <f t="shared" si="0"/>
        <v>2</v>
      </c>
      <c r="L44" s="92"/>
    </row>
    <row r="45" spans="1:12" ht="20.25" customHeight="1" x14ac:dyDescent="0.3">
      <c r="A45" s="86">
        <f t="shared" si="2"/>
        <v>42</v>
      </c>
      <c r="B45" s="79" t="str">
        <f>VLOOKUP(A45,소속명!A:B,2,0)</f>
        <v>개인</v>
      </c>
      <c r="C45" s="83">
        <f>COUNTIF(종목별!F:F,$B45&amp;C$2)+COUNTIF(종목별!G:G,B45&amp;C$2)</f>
        <v>0</v>
      </c>
      <c r="D45" s="83">
        <f>COUNTIF(종목별!F:F,$B45&amp;D$2)+COUNTIF(종목별!G:G,B45&amp;D$2)</f>
        <v>1</v>
      </c>
      <c r="E45" s="83">
        <f>COUNTIF(종목별!F:F,$B45&amp;E$2)+COUNTIF(종목별!G:G,B45&amp;E$2)</f>
        <v>0</v>
      </c>
      <c r="F45" s="90">
        <f>COUNTIF(종목별!F:F,$B45&amp;F$2)+COUNTIF(종목별!G:G,B45&amp;F$2)</f>
        <v>1</v>
      </c>
      <c r="G45" s="86">
        <f>COUNTIF(종목별!F:F,$B45&amp;G$2)+COUNTIF(종목별!G:G,B45&amp;G$2)</f>
        <v>0</v>
      </c>
      <c r="H45" s="83">
        <f>COUNTIF(종목별!F:F,$B45&amp;H$2)+COUNTIF(종목별!G:G,B45&amp;H$2)</f>
        <v>0</v>
      </c>
      <c r="I45" s="83">
        <f>COUNTIF(종목별!F:F,$B45&amp;I$2)+COUNTIF(종목별!G:G,B45&amp;I$2)</f>
        <v>0</v>
      </c>
      <c r="J45" s="90">
        <f>COUNTIF(종목별!F:F,$B45&amp;J$2)+COUNTIF(종목별!G:G,B45&amp;J$2)</f>
        <v>0</v>
      </c>
      <c r="K45" s="53">
        <f t="shared" si="0"/>
        <v>2</v>
      </c>
      <c r="L45" s="92"/>
    </row>
    <row r="46" spans="1:12" ht="20.25" customHeight="1" x14ac:dyDescent="0.3">
      <c r="A46" s="86">
        <f t="shared" si="2"/>
        <v>43</v>
      </c>
      <c r="B46" s="79" t="str">
        <f>VLOOKUP(A46,소속명!A:B,2,0)</f>
        <v>검은팀</v>
      </c>
      <c r="C46" s="83">
        <f>COUNTIF(종목별!F:F,$B46&amp;C$2)+COUNTIF(종목별!G:G,B46&amp;C$2)</f>
        <v>1</v>
      </c>
      <c r="D46" s="83">
        <f>COUNTIF(종목별!F:F,$B46&amp;D$2)+COUNTIF(종목별!G:G,B46&amp;D$2)</f>
        <v>2</v>
      </c>
      <c r="E46" s="83">
        <f>COUNTIF(종목별!F:F,$B46&amp;E$2)+COUNTIF(종목별!G:G,B46&amp;E$2)</f>
        <v>1</v>
      </c>
      <c r="F46" s="90">
        <f>COUNTIF(종목별!F:F,$B46&amp;F$2)+COUNTIF(종목별!G:G,B46&amp;F$2)</f>
        <v>0</v>
      </c>
      <c r="G46" s="86">
        <f>COUNTIF(종목별!F:F,$B46&amp;G$2)+COUNTIF(종목별!G:G,B46&amp;G$2)</f>
        <v>0</v>
      </c>
      <c r="H46" s="83">
        <f>COUNTIF(종목별!F:F,$B46&amp;H$2)+COUNTIF(종목별!G:G,B46&amp;H$2)</f>
        <v>0</v>
      </c>
      <c r="I46" s="83">
        <f>COUNTIF(종목별!F:F,$B46&amp;I$2)+COUNTIF(종목별!G:G,B46&amp;I$2)</f>
        <v>0</v>
      </c>
      <c r="J46" s="90">
        <f>COUNTIF(종목별!F:F,$B46&amp;J$2)+COUNTIF(종목별!G:G,B46&amp;J$2)</f>
        <v>0</v>
      </c>
      <c r="K46" s="53">
        <f t="shared" si="0"/>
        <v>4</v>
      </c>
      <c r="L46" s="92"/>
    </row>
    <row r="47" spans="1:12" ht="20.25" customHeight="1" x14ac:dyDescent="0.3">
      <c r="A47" s="86">
        <f t="shared" si="2"/>
        <v>44</v>
      </c>
      <c r="B47" s="79" t="str">
        <f>VLOOKUP(A47,소속명!A:B,2,0)</f>
        <v>경기SCM</v>
      </c>
      <c r="C47" s="83">
        <f>COUNTIF(종목별!F:F,$B47&amp;C$2)+COUNTIF(종목별!G:G,B47&amp;C$2)</f>
        <v>0</v>
      </c>
      <c r="D47" s="83">
        <f>COUNTIF(종목별!F:F,$B47&amp;D$2)+COUNTIF(종목별!G:G,B47&amp;D$2)</f>
        <v>2</v>
      </c>
      <c r="E47" s="83">
        <f>COUNTIF(종목별!F:F,$B47&amp;E$2)+COUNTIF(종목별!G:G,B47&amp;E$2)</f>
        <v>0</v>
      </c>
      <c r="F47" s="90">
        <f>COUNTIF(종목별!F:F,$B47&amp;F$2)+COUNTIF(종목별!G:G,B47&amp;F$2)</f>
        <v>0</v>
      </c>
      <c r="G47" s="86">
        <f>COUNTIF(종목별!F:F,$B47&amp;G$2)+COUNTIF(종목별!G:G,B47&amp;G$2)</f>
        <v>0</v>
      </c>
      <c r="H47" s="83">
        <f>COUNTIF(종목별!F:F,$B47&amp;H$2)+COUNTIF(종목별!G:G,B47&amp;H$2)</f>
        <v>0</v>
      </c>
      <c r="I47" s="83">
        <f>COUNTIF(종목별!F:F,$B47&amp;I$2)+COUNTIF(종목별!G:G,B47&amp;I$2)</f>
        <v>0</v>
      </c>
      <c r="J47" s="90">
        <f>COUNTIF(종목별!F:F,$B47&amp;J$2)+COUNTIF(종목별!G:G,B47&amp;J$2)</f>
        <v>0</v>
      </c>
      <c r="K47" s="53">
        <f t="shared" si="0"/>
        <v>2</v>
      </c>
      <c r="L47" s="92"/>
    </row>
    <row r="48" spans="1:12" ht="20.25" customHeight="1" x14ac:dyDescent="0.3">
      <c r="A48" s="86">
        <f t="shared" si="2"/>
        <v>45</v>
      </c>
      <c r="B48" s="79" t="str">
        <f>VLOOKUP(A48,소속명!A:B,2,0)</f>
        <v>광스턴</v>
      </c>
      <c r="C48" s="83">
        <f>COUNTIF(종목별!F:F,$B48&amp;C$2)+COUNTIF(종목별!G:G,B48&amp;C$2)</f>
        <v>0</v>
      </c>
      <c r="D48" s="83">
        <f>COUNTIF(종목별!F:F,$B48&amp;D$2)+COUNTIF(종목별!G:G,B48&amp;D$2)</f>
        <v>3</v>
      </c>
      <c r="E48" s="83">
        <f>COUNTIF(종목별!F:F,$B48&amp;E$2)+COUNTIF(종목별!G:G,B48&amp;E$2)</f>
        <v>0</v>
      </c>
      <c r="F48" s="90">
        <f>COUNTIF(종목별!F:F,$B48&amp;F$2)+COUNTIF(종목별!G:G,B48&amp;F$2)</f>
        <v>0</v>
      </c>
      <c r="G48" s="86">
        <f>COUNTIF(종목별!F:F,$B48&amp;G$2)+COUNTIF(종목별!G:G,B48&amp;G$2)</f>
        <v>0</v>
      </c>
      <c r="H48" s="83">
        <f>COUNTIF(종목별!F:F,$B48&amp;H$2)+COUNTIF(종목별!G:G,B48&amp;H$2)</f>
        <v>1</v>
      </c>
      <c r="I48" s="83">
        <f>COUNTIF(종목별!F:F,$B48&amp;I$2)+COUNTIF(종목별!G:G,B48&amp;I$2)</f>
        <v>0</v>
      </c>
      <c r="J48" s="90">
        <f>COUNTIF(종목별!F:F,$B48&amp;J$2)+COUNTIF(종목별!G:G,B48&amp;J$2)</f>
        <v>0</v>
      </c>
      <c r="K48" s="53">
        <f t="shared" si="0"/>
        <v>4</v>
      </c>
      <c r="L48" s="92"/>
    </row>
    <row r="49" spans="1:12" ht="20.25" customHeight="1" x14ac:dyDescent="0.3">
      <c r="A49" s="86">
        <f t="shared" si="2"/>
        <v>46</v>
      </c>
      <c r="B49" s="79" t="str">
        <f>VLOOKUP(A49,소속명!A:B,2,0)</f>
        <v>광주</v>
      </c>
      <c r="C49" s="83">
        <f>COUNTIF(종목별!F:F,$B49&amp;C$2)+COUNTIF(종목별!G:G,B49&amp;C$2)</f>
        <v>0</v>
      </c>
      <c r="D49" s="83">
        <f>COUNTIF(종목별!F:F,$B49&amp;D$2)+COUNTIF(종목별!G:G,B49&amp;D$2)</f>
        <v>6</v>
      </c>
      <c r="E49" s="83">
        <f>COUNTIF(종목별!F:F,$B49&amp;E$2)+COUNTIF(종목별!G:G,B49&amp;E$2)</f>
        <v>0</v>
      </c>
      <c r="F49" s="90">
        <f>COUNTIF(종목별!F:F,$B49&amp;F$2)+COUNTIF(종목별!G:G,B49&amp;F$2)</f>
        <v>0</v>
      </c>
      <c r="G49" s="86">
        <f>COUNTIF(종목별!F:F,$B49&amp;G$2)+COUNTIF(종목별!G:G,B49&amp;G$2)</f>
        <v>0</v>
      </c>
      <c r="H49" s="83">
        <f>COUNTIF(종목별!F:F,$B49&amp;H$2)+COUNTIF(종목별!G:G,B49&amp;H$2)</f>
        <v>1</v>
      </c>
      <c r="I49" s="83">
        <f>COUNTIF(종목별!F:F,$B49&amp;I$2)+COUNTIF(종목별!G:G,B49&amp;I$2)</f>
        <v>1</v>
      </c>
      <c r="J49" s="90">
        <f>COUNTIF(종목별!F:F,$B49&amp;J$2)+COUNTIF(종목별!G:G,B49&amp;J$2)</f>
        <v>0</v>
      </c>
      <c r="K49" s="53">
        <f t="shared" si="0"/>
        <v>8</v>
      </c>
      <c r="L49" s="92"/>
    </row>
    <row r="50" spans="1:12" ht="20.25" customHeight="1" x14ac:dyDescent="0.3">
      <c r="A50" s="86">
        <f t="shared" si="2"/>
        <v>47</v>
      </c>
      <c r="B50" s="79" t="str">
        <f>VLOOKUP(A50,소속명!A:B,2,0)</f>
        <v>광주한마</v>
      </c>
      <c r="C50" s="83">
        <f>COUNTIF(종목별!F:F,$B50&amp;C$2)+COUNTIF(종목별!G:G,B50&amp;C$2)</f>
        <v>2</v>
      </c>
      <c r="D50" s="83">
        <f>COUNTIF(종목별!F:F,$B50&amp;D$2)+COUNTIF(종목별!G:G,B50&amp;D$2)</f>
        <v>1</v>
      </c>
      <c r="E50" s="83">
        <f>COUNTIF(종목별!F:F,$B50&amp;E$2)+COUNTIF(종목별!G:G,B50&amp;E$2)</f>
        <v>0</v>
      </c>
      <c r="F50" s="90">
        <f>COUNTIF(종목별!F:F,$B50&amp;F$2)+COUNTIF(종목별!G:G,B50&amp;F$2)</f>
        <v>0</v>
      </c>
      <c r="G50" s="86">
        <f>COUNTIF(종목별!F:F,$B50&amp;G$2)+COUNTIF(종목별!G:G,B50&amp;G$2)</f>
        <v>1</v>
      </c>
      <c r="H50" s="83">
        <f>COUNTIF(종목별!F:F,$B50&amp;H$2)+COUNTIF(종목별!G:G,B50&amp;H$2)</f>
        <v>0</v>
      </c>
      <c r="I50" s="83">
        <f>COUNTIF(종목별!F:F,$B50&amp;I$2)+COUNTIF(종목별!G:G,B50&amp;I$2)</f>
        <v>0</v>
      </c>
      <c r="J50" s="90">
        <f>COUNTIF(종목별!F:F,$B50&amp;J$2)+COUNTIF(종목별!G:G,B50&amp;J$2)</f>
        <v>0</v>
      </c>
      <c r="K50" s="53">
        <f t="shared" si="0"/>
        <v>4</v>
      </c>
      <c r="L50" s="92"/>
    </row>
    <row r="51" spans="1:12" ht="20.25" customHeight="1" x14ac:dyDescent="0.3">
      <c r="A51" s="86">
        <f t="shared" si="2"/>
        <v>48</v>
      </c>
      <c r="B51" s="79" t="str">
        <f>VLOOKUP(A51,소속명!A:B,2,0)</f>
        <v>구오</v>
      </c>
      <c r="C51" s="83">
        <f>COUNTIF(종목별!F:F,$B51&amp;C$2)+COUNTIF(종목별!G:G,B51&amp;C$2)</f>
        <v>0</v>
      </c>
      <c r="D51" s="83">
        <f>COUNTIF(종목별!F:F,$B51&amp;D$2)+COUNTIF(종목별!G:G,B51&amp;D$2)</f>
        <v>1</v>
      </c>
      <c r="E51" s="83">
        <f>COUNTIF(종목별!F:F,$B51&amp;E$2)+COUNTIF(종목별!G:G,B51&amp;E$2)</f>
        <v>0</v>
      </c>
      <c r="F51" s="90">
        <f>COUNTIF(종목별!F:F,$B51&amp;F$2)+COUNTIF(종목별!G:G,B51&amp;F$2)</f>
        <v>0</v>
      </c>
      <c r="G51" s="86">
        <f>COUNTIF(종목별!F:F,$B51&amp;G$2)+COUNTIF(종목별!G:G,B51&amp;G$2)</f>
        <v>0</v>
      </c>
      <c r="H51" s="83">
        <f>COUNTIF(종목별!F:F,$B51&amp;H$2)+COUNTIF(종목별!G:G,B51&amp;H$2)</f>
        <v>2</v>
      </c>
      <c r="I51" s="83">
        <f>COUNTIF(종목별!F:F,$B51&amp;I$2)+COUNTIF(종목별!G:G,B51&amp;I$2)</f>
        <v>1</v>
      </c>
      <c r="J51" s="90">
        <f>COUNTIF(종목별!F:F,$B51&amp;J$2)+COUNTIF(종목별!G:G,B51&amp;J$2)</f>
        <v>0</v>
      </c>
      <c r="K51" s="53">
        <f t="shared" si="0"/>
        <v>4</v>
      </c>
      <c r="L51" s="92"/>
    </row>
    <row r="52" spans="1:12" ht="20.25" customHeight="1" x14ac:dyDescent="0.3">
      <c r="A52" s="86">
        <f t="shared" si="2"/>
        <v>49</v>
      </c>
      <c r="B52" s="79" t="str">
        <f>VLOOKUP(A52,소속명!A:B,2,0)</f>
        <v>군포자강</v>
      </c>
      <c r="C52" s="83">
        <f>COUNTIF(종목별!F:F,$B52&amp;C$2)+COUNTIF(종목별!G:G,B52&amp;C$2)</f>
        <v>0</v>
      </c>
      <c r="D52" s="83">
        <f>COUNTIF(종목별!F:F,$B52&amp;D$2)+COUNTIF(종목별!G:G,B52&amp;D$2)</f>
        <v>0</v>
      </c>
      <c r="E52" s="83">
        <f>COUNTIF(종목별!F:F,$B52&amp;E$2)+COUNTIF(종목별!G:G,B52&amp;E$2)</f>
        <v>2</v>
      </c>
      <c r="F52" s="90">
        <f>COUNTIF(종목별!F:F,$B52&amp;F$2)+COUNTIF(종목별!G:G,B52&amp;F$2)</f>
        <v>0</v>
      </c>
      <c r="G52" s="86">
        <f>COUNTIF(종목별!F:F,$B52&amp;G$2)+COUNTIF(종목별!G:G,B52&amp;G$2)</f>
        <v>0</v>
      </c>
      <c r="H52" s="83">
        <f>COUNTIF(종목별!F:F,$B52&amp;H$2)+COUNTIF(종목별!G:G,B52&amp;H$2)</f>
        <v>0</v>
      </c>
      <c r="I52" s="83">
        <f>COUNTIF(종목별!F:F,$B52&amp;I$2)+COUNTIF(종목별!G:G,B52&amp;I$2)</f>
        <v>0</v>
      </c>
      <c r="J52" s="90">
        <f>COUNTIF(종목별!F:F,$B52&amp;J$2)+COUNTIF(종목별!G:G,B52&amp;J$2)</f>
        <v>0</v>
      </c>
      <c r="K52" s="53">
        <f t="shared" si="0"/>
        <v>2</v>
      </c>
      <c r="L52" s="92"/>
    </row>
    <row r="53" spans="1:12" ht="20.25" customHeight="1" x14ac:dyDescent="0.3">
      <c r="A53" s="86">
        <f t="shared" si="2"/>
        <v>50</v>
      </c>
      <c r="B53" s="79" t="str">
        <f>VLOOKUP(A53,소속명!A:B,2,0)</f>
        <v>김포자강</v>
      </c>
      <c r="C53" s="83">
        <f>COUNTIF(종목별!F:F,$B53&amp;C$2)+COUNTIF(종목별!G:G,B53&amp;C$2)</f>
        <v>0</v>
      </c>
      <c r="D53" s="83">
        <f>COUNTIF(종목별!F:F,$B53&amp;D$2)+COUNTIF(종목별!G:G,B53&amp;D$2)</f>
        <v>2</v>
      </c>
      <c r="E53" s="83">
        <f>COUNTIF(종목별!F:F,$B53&amp;E$2)+COUNTIF(종목별!G:G,B53&amp;E$2)</f>
        <v>0</v>
      </c>
      <c r="F53" s="90">
        <f>COUNTIF(종목별!F:F,$B53&amp;F$2)+COUNTIF(종목별!G:G,B53&amp;F$2)</f>
        <v>0</v>
      </c>
      <c r="G53" s="86">
        <f>COUNTIF(종목별!F:F,$B53&amp;G$2)+COUNTIF(종목별!G:G,B53&amp;G$2)</f>
        <v>0</v>
      </c>
      <c r="H53" s="83">
        <f>COUNTIF(종목별!F:F,$B53&amp;H$2)+COUNTIF(종목별!G:G,B53&amp;H$2)</f>
        <v>0</v>
      </c>
      <c r="I53" s="83">
        <f>COUNTIF(종목별!F:F,$B53&amp;I$2)+COUNTIF(종목별!G:G,B53&amp;I$2)</f>
        <v>0</v>
      </c>
      <c r="J53" s="90">
        <f>COUNTIF(종목별!F:F,$B53&amp;J$2)+COUNTIF(종목별!G:G,B53&amp;J$2)</f>
        <v>0</v>
      </c>
      <c r="K53" s="53">
        <f t="shared" si="0"/>
        <v>2</v>
      </c>
      <c r="L53" s="92"/>
    </row>
    <row r="54" spans="1:12" ht="20.25" customHeight="1" x14ac:dyDescent="0.3">
      <c r="A54" s="86">
        <f t="shared" si="2"/>
        <v>51</v>
      </c>
      <c r="B54" s="79" t="str">
        <f>VLOOKUP(A54,소속명!A:B,2,0)</f>
        <v>나래울</v>
      </c>
      <c r="C54" s="83">
        <f>COUNTIF(종목별!F:F,$B54&amp;C$2)+COUNTIF(종목별!G:G,B54&amp;C$2)</f>
        <v>4</v>
      </c>
      <c r="D54" s="83">
        <f>COUNTIF(종목별!F:F,$B54&amp;D$2)+COUNTIF(종목별!G:G,B54&amp;D$2)</f>
        <v>7</v>
      </c>
      <c r="E54" s="83">
        <f>COUNTIF(종목별!F:F,$B54&amp;E$2)+COUNTIF(종목별!G:G,B54&amp;E$2)</f>
        <v>0</v>
      </c>
      <c r="F54" s="90">
        <f>COUNTIF(종목별!F:F,$B54&amp;F$2)+COUNTIF(종목별!G:G,B54&amp;F$2)</f>
        <v>0</v>
      </c>
      <c r="G54" s="86">
        <f>COUNTIF(종목별!F:F,$B54&amp;G$2)+COUNTIF(종목별!G:G,B54&amp;G$2)</f>
        <v>1</v>
      </c>
      <c r="H54" s="83">
        <f>COUNTIF(종목별!F:F,$B54&amp;H$2)+COUNTIF(종목별!G:G,B54&amp;H$2)</f>
        <v>4</v>
      </c>
      <c r="I54" s="83">
        <f>COUNTIF(종목별!F:F,$B54&amp;I$2)+COUNTIF(종목별!G:G,B54&amp;I$2)</f>
        <v>2</v>
      </c>
      <c r="J54" s="90">
        <f>COUNTIF(종목별!F:F,$B54&amp;J$2)+COUNTIF(종목별!G:G,B54&amp;J$2)</f>
        <v>0</v>
      </c>
      <c r="K54" s="53">
        <f t="shared" si="0"/>
        <v>18</v>
      </c>
      <c r="L54" s="92"/>
    </row>
    <row r="55" spans="1:12" ht="20.25" customHeight="1" x14ac:dyDescent="0.3">
      <c r="A55" s="86">
        <f t="shared" si="2"/>
        <v>52</v>
      </c>
      <c r="B55" s="79" t="str">
        <f>VLOOKUP(A55,소속명!A:B,2,0)</f>
        <v>내정</v>
      </c>
      <c r="C55" s="83">
        <f>COUNTIF(종목별!F:F,$B55&amp;C$2)+COUNTIF(종목별!G:G,B55&amp;C$2)</f>
        <v>0</v>
      </c>
      <c r="D55" s="83">
        <f>COUNTIF(종목별!F:F,$B55&amp;D$2)+COUNTIF(종목별!G:G,B55&amp;D$2)</f>
        <v>6</v>
      </c>
      <c r="E55" s="83">
        <f>COUNTIF(종목별!F:F,$B55&amp;E$2)+COUNTIF(종목별!G:G,B55&amp;E$2)</f>
        <v>1</v>
      </c>
      <c r="F55" s="90">
        <f>COUNTIF(종목별!F:F,$B55&amp;F$2)+COUNTIF(종목별!G:G,B55&amp;F$2)</f>
        <v>0</v>
      </c>
      <c r="G55" s="86">
        <f>COUNTIF(종목별!F:F,$B55&amp;G$2)+COUNTIF(종목별!G:G,B55&amp;G$2)</f>
        <v>0</v>
      </c>
      <c r="H55" s="83">
        <f>COUNTIF(종목별!F:F,$B55&amp;H$2)+COUNTIF(종목별!G:G,B55&amp;H$2)</f>
        <v>4</v>
      </c>
      <c r="I55" s="83">
        <f>COUNTIF(종목별!F:F,$B55&amp;I$2)+COUNTIF(종목별!G:G,B55&amp;I$2)</f>
        <v>0</v>
      </c>
      <c r="J55" s="90">
        <f>COUNTIF(종목별!F:F,$B55&amp;J$2)+COUNTIF(종목별!G:G,B55&amp;J$2)</f>
        <v>1</v>
      </c>
      <c r="K55" s="53">
        <f t="shared" si="0"/>
        <v>12</v>
      </c>
      <c r="L55" s="92"/>
    </row>
    <row r="56" spans="1:12" ht="20.25" customHeight="1" x14ac:dyDescent="0.3">
      <c r="A56" s="86">
        <f t="shared" si="2"/>
        <v>53</v>
      </c>
      <c r="B56" s="79" t="str">
        <f>VLOOKUP(A56,소속명!A:B,2,0)</f>
        <v>늘푸른</v>
      </c>
      <c r="C56" s="83">
        <f>COUNTIF(종목별!F:F,$B56&amp;C$2)+COUNTIF(종목별!G:G,B56&amp;C$2)</f>
        <v>1</v>
      </c>
      <c r="D56" s="83">
        <f>COUNTIF(종목별!F:F,$B56&amp;D$2)+COUNTIF(종목별!G:G,B56&amp;D$2)</f>
        <v>4</v>
      </c>
      <c r="E56" s="83">
        <f>COUNTIF(종목별!F:F,$B56&amp;E$2)+COUNTIF(종목별!G:G,B56&amp;E$2)</f>
        <v>2</v>
      </c>
      <c r="F56" s="90">
        <f>COUNTIF(종목별!F:F,$B56&amp;F$2)+COUNTIF(종목별!G:G,B56&amp;F$2)</f>
        <v>2</v>
      </c>
      <c r="G56" s="86">
        <f>COUNTIF(종목별!F:F,$B56&amp;G$2)+COUNTIF(종목별!G:G,B56&amp;G$2)</f>
        <v>1</v>
      </c>
      <c r="H56" s="83">
        <f>COUNTIF(종목별!F:F,$B56&amp;H$2)+COUNTIF(종목별!G:G,B56&amp;H$2)</f>
        <v>0</v>
      </c>
      <c r="I56" s="83">
        <f>COUNTIF(종목별!F:F,$B56&amp;I$2)+COUNTIF(종목별!G:G,B56&amp;I$2)</f>
        <v>2</v>
      </c>
      <c r="J56" s="90">
        <f>COUNTIF(종목별!F:F,$B56&amp;J$2)+COUNTIF(종목별!G:G,B56&amp;J$2)</f>
        <v>0</v>
      </c>
      <c r="K56" s="53">
        <f t="shared" si="0"/>
        <v>12</v>
      </c>
      <c r="L56" s="92"/>
    </row>
    <row r="57" spans="1:12" ht="20.25" customHeight="1" x14ac:dyDescent="0.3">
      <c r="A57" s="86">
        <f t="shared" si="2"/>
        <v>54</v>
      </c>
      <c r="B57" s="79" t="str">
        <f>VLOOKUP(A57,소속명!A:B,2,0)</f>
        <v>대원</v>
      </c>
      <c r="C57" s="83">
        <f>COUNTIF(종목별!F:F,$B57&amp;C$2)+COUNTIF(종목별!G:G,B57&amp;C$2)</f>
        <v>0</v>
      </c>
      <c r="D57" s="83">
        <f>COUNTIF(종목별!F:F,$B57&amp;D$2)+COUNTIF(종목별!G:G,B57&amp;D$2)</f>
        <v>1</v>
      </c>
      <c r="E57" s="83">
        <f>COUNTIF(종목별!F:F,$B57&amp;E$2)+COUNTIF(종목별!G:G,B57&amp;E$2)</f>
        <v>1</v>
      </c>
      <c r="F57" s="90">
        <f>COUNTIF(종목별!F:F,$B57&amp;F$2)+COUNTIF(종목별!G:G,B57&amp;F$2)</f>
        <v>0</v>
      </c>
      <c r="G57" s="86">
        <f>COUNTIF(종목별!F:F,$B57&amp;G$2)+COUNTIF(종목별!G:G,B57&amp;G$2)</f>
        <v>0</v>
      </c>
      <c r="H57" s="83">
        <f>COUNTIF(종목별!F:F,$B57&amp;H$2)+COUNTIF(종목별!G:G,B57&amp;H$2)</f>
        <v>0</v>
      </c>
      <c r="I57" s="83">
        <f>COUNTIF(종목별!F:F,$B57&amp;I$2)+COUNTIF(종목별!G:G,B57&amp;I$2)</f>
        <v>0</v>
      </c>
      <c r="J57" s="90">
        <f>COUNTIF(종목별!F:F,$B57&amp;J$2)+COUNTIF(종목별!G:G,B57&amp;J$2)</f>
        <v>0</v>
      </c>
      <c r="K57" s="53">
        <f t="shared" si="0"/>
        <v>2</v>
      </c>
      <c r="L57" s="92"/>
    </row>
    <row r="58" spans="1:12" ht="20.25" customHeight="1" x14ac:dyDescent="0.3">
      <c r="A58" s="86">
        <f t="shared" si="2"/>
        <v>55</v>
      </c>
      <c r="B58" s="79" t="str">
        <f>VLOOKUP(A58,소속명!A:B,2,0)</f>
        <v>대진</v>
      </c>
      <c r="C58" s="83">
        <f>COUNTIF(종목별!F:F,$B58&amp;C$2)+COUNTIF(종목별!G:G,B58&amp;C$2)</f>
        <v>1</v>
      </c>
      <c r="D58" s="83">
        <f>COUNTIF(종목별!F:F,$B58&amp;D$2)+COUNTIF(종목별!G:G,B58&amp;D$2)</f>
        <v>1</v>
      </c>
      <c r="E58" s="83">
        <f>COUNTIF(종목별!F:F,$B58&amp;E$2)+COUNTIF(종목별!G:G,B58&amp;E$2)</f>
        <v>0</v>
      </c>
      <c r="F58" s="90">
        <f>COUNTIF(종목별!F:F,$B58&amp;F$2)+COUNTIF(종목별!G:G,B58&amp;F$2)</f>
        <v>0</v>
      </c>
      <c r="G58" s="86">
        <f>COUNTIF(종목별!F:F,$B58&amp;G$2)+COUNTIF(종목별!G:G,B58&amp;G$2)</f>
        <v>0</v>
      </c>
      <c r="H58" s="83">
        <f>COUNTIF(종목별!F:F,$B58&amp;H$2)+COUNTIF(종목별!G:G,B58&amp;H$2)</f>
        <v>1</v>
      </c>
      <c r="I58" s="83">
        <f>COUNTIF(종목별!F:F,$B58&amp;I$2)+COUNTIF(종목별!G:G,B58&amp;I$2)</f>
        <v>1</v>
      </c>
      <c r="J58" s="90">
        <f>COUNTIF(종목별!F:F,$B58&amp;J$2)+COUNTIF(종목별!G:G,B58&amp;J$2)</f>
        <v>0</v>
      </c>
      <c r="K58" s="53">
        <f t="shared" si="0"/>
        <v>4</v>
      </c>
      <c r="L58" s="92"/>
    </row>
    <row r="59" spans="1:12" ht="20.25" customHeight="1" x14ac:dyDescent="0.3">
      <c r="A59" s="86">
        <f t="shared" si="2"/>
        <v>56</v>
      </c>
      <c r="B59" s="79" t="str">
        <f>VLOOKUP(A59,소속명!A:B,2,0)</f>
        <v>더블에잇</v>
      </c>
      <c r="C59" s="83">
        <f>COUNTIF(종목별!F:F,$B59&amp;C$2)+COUNTIF(종목별!G:G,B59&amp;C$2)</f>
        <v>0</v>
      </c>
      <c r="D59" s="83">
        <f>COUNTIF(종목별!F:F,$B59&amp;D$2)+COUNTIF(종목별!G:G,B59&amp;D$2)</f>
        <v>2</v>
      </c>
      <c r="E59" s="83">
        <f>COUNTIF(종목별!F:F,$B59&amp;E$2)+COUNTIF(종목별!G:G,B59&amp;E$2)</f>
        <v>0</v>
      </c>
      <c r="F59" s="90">
        <f>COUNTIF(종목별!F:F,$B59&amp;F$2)+COUNTIF(종목별!G:G,B59&amp;F$2)</f>
        <v>1</v>
      </c>
      <c r="G59" s="86">
        <f>COUNTIF(종목별!F:F,$B59&amp;G$2)+COUNTIF(종목별!G:G,B59&amp;G$2)</f>
        <v>0</v>
      </c>
      <c r="H59" s="83">
        <f>COUNTIF(종목별!F:F,$B59&amp;H$2)+COUNTIF(종목별!G:G,B59&amp;H$2)</f>
        <v>1</v>
      </c>
      <c r="I59" s="83">
        <f>COUNTIF(종목별!F:F,$B59&amp;I$2)+COUNTIF(종목별!G:G,B59&amp;I$2)</f>
        <v>2</v>
      </c>
      <c r="J59" s="90">
        <f>COUNTIF(종목별!F:F,$B59&amp;J$2)+COUNTIF(종목별!G:G,B59&amp;J$2)</f>
        <v>0</v>
      </c>
      <c r="K59" s="53">
        <f t="shared" si="0"/>
        <v>6</v>
      </c>
      <c r="L59" s="92"/>
    </row>
    <row r="60" spans="1:12" ht="20.25" customHeight="1" x14ac:dyDescent="0.3">
      <c r="A60" s="86">
        <f t="shared" si="2"/>
        <v>57</v>
      </c>
      <c r="B60" s="79" t="str">
        <f>VLOOKUP(A60,소속명!A:B,2,0)</f>
        <v>드래곤64</v>
      </c>
      <c r="C60" s="83">
        <f>COUNTIF(종목별!F:F,$B60&amp;C$2)+COUNTIF(종목별!G:G,B60&amp;C$2)</f>
        <v>4</v>
      </c>
      <c r="D60" s="83">
        <f>COUNTIF(종목별!F:F,$B60&amp;D$2)+COUNTIF(종목별!G:G,B60&amp;D$2)</f>
        <v>7</v>
      </c>
      <c r="E60" s="83">
        <f>COUNTIF(종목별!F:F,$B60&amp;E$2)+COUNTIF(종목별!G:G,B60&amp;E$2)</f>
        <v>0</v>
      </c>
      <c r="F60" s="90">
        <f>COUNTIF(종목별!F:F,$B60&amp;F$2)+COUNTIF(종목별!G:G,B60&amp;F$2)</f>
        <v>0</v>
      </c>
      <c r="G60" s="86">
        <f>COUNTIF(종목별!F:F,$B60&amp;G$2)+COUNTIF(종목별!G:G,B60&amp;G$2)</f>
        <v>1</v>
      </c>
      <c r="H60" s="83">
        <f>COUNTIF(종목별!F:F,$B60&amp;H$2)+COUNTIF(종목별!G:G,B60&amp;H$2)</f>
        <v>2</v>
      </c>
      <c r="I60" s="83">
        <f>COUNTIF(종목별!F:F,$B60&amp;I$2)+COUNTIF(종목별!G:G,B60&amp;I$2)</f>
        <v>2</v>
      </c>
      <c r="J60" s="90">
        <f>COUNTIF(종목별!F:F,$B60&amp;J$2)+COUNTIF(종목별!G:G,B60&amp;J$2)</f>
        <v>0</v>
      </c>
      <c r="K60" s="53">
        <f t="shared" si="0"/>
        <v>16</v>
      </c>
      <c r="L60" s="92"/>
    </row>
    <row r="61" spans="1:12" ht="20.25" customHeight="1" x14ac:dyDescent="0.3">
      <c r="A61" s="86">
        <f t="shared" si="2"/>
        <v>58</v>
      </c>
      <c r="B61" s="79" t="str">
        <f>VLOOKUP(A61,소속명!A:B,2,0)</f>
        <v>디아애</v>
      </c>
      <c r="C61" s="83">
        <f>COUNTIF(종목별!F:F,$B61&amp;C$2)+COUNTIF(종목별!G:G,B61&amp;C$2)</f>
        <v>3</v>
      </c>
      <c r="D61" s="83">
        <f>COUNTIF(종목별!F:F,$B61&amp;D$2)+COUNTIF(종목별!G:G,B61&amp;D$2)</f>
        <v>2</v>
      </c>
      <c r="E61" s="83">
        <f>COUNTIF(종목별!F:F,$B61&amp;E$2)+COUNTIF(종목별!G:G,B61&amp;E$2)</f>
        <v>0</v>
      </c>
      <c r="F61" s="90">
        <f>COUNTIF(종목별!F:F,$B61&amp;F$2)+COUNTIF(종목별!G:G,B61&amp;F$2)</f>
        <v>0</v>
      </c>
      <c r="G61" s="86">
        <f>COUNTIF(종목별!F:F,$B61&amp;G$2)+COUNTIF(종목별!G:G,B61&amp;G$2)</f>
        <v>2</v>
      </c>
      <c r="H61" s="83">
        <f>COUNTIF(종목별!F:F,$B61&amp;H$2)+COUNTIF(종목별!G:G,B61&amp;H$2)</f>
        <v>2</v>
      </c>
      <c r="I61" s="83">
        <f>COUNTIF(종목별!F:F,$B61&amp;I$2)+COUNTIF(종목별!G:G,B61&amp;I$2)</f>
        <v>1</v>
      </c>
      <c r="J61" s="90">
        <f>COUNTIF(종목별!F:F,$B61&amp;J$2)+COUNTIF(종목별!G:G,B61&amp;J$2)</f>
        <v>2</v>
      </c>
      <c r="K61" s="53">
        <f t="shared" si="0"/>
        <v>12</v>
      </c>
      <c r="L61" s="92"/>
    </row>
    <row r="62" spans="1:12" ht="20.25" customHeight="1" x14ac:dyDescent="0.3">
      <c r="A62" s="86">
        <f t="shared" si="2"/>
        <v>59</v>
      </c>
      <c r="B62" s="79" t="str">
        <f>VLOOKUP(A62,소속명!A:B,2,0)</f>
        <v>레벨업</v>
      </c>
      <c r="C62" s="83">
        <f>COUNTIF(종목별!F:F,$B62&amp;C$2)+COUNTIF(종목별!G:G,B62&amp;C$2)</f>
        <v>4</v>
      </c>
      <c r="D62" s="83">
        <f>COUNTIF(종목별!F:F,$B62&amp;D$2)+COUNTIF(종목별!G:G,B62&amp;D$2)</f>
        <v>5</v>
      </c>
      <c r="E62" s="83">
        <f>COUNTIF(종목별!F:F,$B62&amp;E$2)+COUNTIF(종목별!G:G,B62&amp;E$2)</f>
        <v>4</v>
      </c>
      <c r="F62" s="90">
        <f>COUNTIF(종목별!F:F,$B62&amp;F$2)+COUNTIF(종목별!G:G,B62&amp;F$2)</f>
        <v>0</v>
      </c>
      <c r="G62" s="86">
        <f>COUNTIF(종목별!F:F,$B62&amp;G$2)+COUNTIF(종목별!G:G,B62&amp;G$2)</f>
        <v>3</v>
      </c>
      <c r="H62" s="83">
        <f>COUNTIF(종목별!F:F,$B62&amp;H$2)+COUNTIF(종목별!G:G,B62&amp;H$2)</f>
        <v>4</v>
      </c>
      <c r="I62" s="83">
        <f>COUNTIF(종목별!F:F,$B62&amp;I$2)+COUNTIF(종목별!G:G,B62&amp;I$2)</f>
        <v>3</v>
      </c>
      <c r="J62" s="90">
        <f>COUNTIF(종목별!F:F,$B62&amp;J$2)+COUNTIF(종목별!G:G,B62&amp;J$2)</f>
        <v>1</v>
      </c>
      <c r="K62" s="53">
        <f t="shared" si="0"/>
        <v>24</v>
      </c>
      <c r="L62" s="92"/>
    </row>
    <row r="63" spans="1:12" ht="20.25" customHeight="1" x14ac:dyDescent="0.3">
      <c r="A63" s="86">
        <f t="shared" si="2"/>
        <v>60</v>
      </c>
      <c r="B63" s="79" t="str">
        <f>VLOOKUP(A63,소속명!A:B,2,0)</f>
        <v>민턴민턴</v>
      </c>
      <c r="C63" s="83">
        <f>COUNTIF(종목별!F:F,$B63&amp;C$2)+COUNTIF(종목별!G:G,B63&amp;C$2)</f>
        <v>1</v>
      </c>
      <c r="D63" s="83">
        <f>COUNTIF(종목별!F:F,$B63&amp;D$2)+COUNTIF(종목별!G:G,B63&amp;D$2)</f>
        <v>0</v>
      </c>
      <c r="E63" s="83">
        <f>COUNTIF(종목별!F:F,$B63&amp;E$2)+COUNTIF(종목별!G:G,B63&amp;E$2)</f>
        <v>0</v>
      </c>
      <c r="F63" s="90">
        <f>COUNTIF(종목별!F:F,$B63&amp;F$2)+COUNTIF(종목별!G:G,B63&amp;F$2)</f>
        <v>0</v>
      </c>
      <c r="G63" s="86">
        <f>COUNTIF(종목별!F:F,$B63&amp;G$2)+COUNTIF(종목별!G:G,B63&amp;G$2)</f>
        <v>0</v>
      </c>
      <c r="H63" s="83">
        <f>COUNTIF(종목별!F:F,$B63&amp;H$2)+COUNTIF(종목별!G:G,B63&amp;H$2)</f>
        <v>1</v>
      </c>
      <c r="I63" s="83">
        <f>COUNTIF(종목별!F:F,$B63&amp;I$2)+COUNTIF(종목별!G:G,B63&amp;I$2)</f>
        <v>0</v>
      </c>
      <c r="J63" s="90">
        <f>COUNTIF(종목별!F:F,$B63&amp;J$2)+COUNTIF(종목별!G:G,B63&amp;J$2)</f>
        <v>0</v>
      </c>
      <c r="K63" s="53">
        <f t="shared" si="0"/>
        <v>2</v>
      </c>
      <c r="L63" s="92"/>
    </row>
    <row r="64" spans="1:12" ht="20.25" customHeight="1" x14ac:dyDescent="0.3">
      <c r="A64" s="86">
        <f t="shared" si="2"/>
        <v>61</v>
      </c>
      <c r="B64" s="79" t="str">
        <f>VLOOKUP(A64,소속명!A:B,2,0)</f>
        <v>민턴최고</v>
      </c>
      <c r="C64" s="83">
        <f>COUNTIF(종목별!F:F,$B64&amp;C$2)+COUNTIF(종목별!G:G,B64&amp;C$2)</f>
        <v>0</v>
      </c>
      <c r="D64" s="83">
        <f>COUNTIF(종목별!F:F,$B64&amp;D$2)+COUNTIF(종목별!G:G,B64&amp;D$2)</f>
        <v>0</v>
      </c>
      <c r="E64" s="83">
        <f>COUNTIF(종목별!F:F,$B64&amp;E$2)+COUNTIF(종목별!G:G,B64&amp;E$2)</f>
        <v>1</v>
      </c>
      <c r="F64" s="90">
        <f>COUNTIF(종목별!F:F,$B64&amp;F$2)+COUNTIF(종목별!G:G,B64&amp;F$2)</f>
        <v>0</v>
      </c>
      <c r="G64" s="86">
        <f>COUNTIF(종목별!F:F,$B64&amp;G$2)+COUNTIF(종목별!G:G,B64&amp;G$2)</f>
        <v>0</v>
      </c>
      <c r="H64" s="83">
        <f>COUNTIF(종목별!F:F,$B64&amp;H$2)+COUNTIF(종목별!G:G,B64&amp;H$2)</f>
        <v>1</v>
      </c>
      <c r="I64" s="83">
        <f>COUNTIF(종목별!F:F,$B64&amp;I$2)+COUNTIF(종목별!G:G,B64&amp;I$2)</f>
        <v>0</v>
      </c>
      <c r="J64" s="90">
        <f>COUNTIF(종목별!F:F,$B64&amp;J$2)+COUNTIF(종목별!G:G,B64&amp;J$2)</f>
        <v>0</v>
      </c>
      <c r="K64" s="53">
        <f t="shared" si="0"/>
        <v>2</v>
      </c>
      <c r="L64" s="92"/>
    </row>
    <row r="65" spans="1:12" ht="20.25" customHeight="1" x14ac:dyDescent="0.3">
      <c r="A65" s="86">
        <f t="shared" si="2"/>
        <v>62</v>
      </c>
      <c r="B65" s="79" t="str">
        <f>VLOOKUP(A65,소속명!A:B,2,0)</f>
        <v>배즐사</v>
      </c>
      <c r="C65" s="83">
        <f>COUNTIF(종목별!F:F,$B65&amp;C$2)+COUNTIF(종목별!G:G,B65&amp;C$2)</f>
        <v>25</v>
      </c>
      <c r="D65" s="83">
        <f>COUNTIF(종목별!F:F,$B65&amp;D$2)+COUNTIF(종목별!G:G,B65&amp;D$2)</f>
        <v>29</v>
      </c>
      <c r="E65" s="83">
        <f>COUNTIF(종목별!F:F,$B65&amp;E$2)+COUNTIF(종목별!G:G,B65&amp;E$2)</f>
        <v>23</v>
      </c>
      <c r="F65" s="90">
        <f>COUNTIF(종목별!F:F,$B65&amp;F$2)+COUNTIF(종목별!G:G,B65&amp;F$2)</f>
        <v>4</v>
      </c>
      <c r="G65" s="86">
        <f>COUNTIF(종목별!F:F,$B65&amp;G$2)+COUNTIF(종목별!G:G,B65&amp;G$2)</f>
        <v>10</v>
      </c>
      <c r="H65" s="83">
        <f>COUNTIF(종목별!F:F,$B65&amp;H$2)+COUNTIF(종목별!G:G,B65&amp;H$2)</f>
        <v>27</v>
      </c>
      <c r="I65" s="83">
        <f>COUNTIF(종목별!F:F,$B65&amp;I$2)+COUNTIF(종목별!G:G,B65&amp;I$2)</f>
        <v>19</v>
      </c>
      <c r="J65" s="90">
        <f>COUNTIF(종목별!F:F,$B65&amp;J$2)+COUNTIF(종목별!G:G,B65&amp;J$2)</f>
        <v>1</v>
      </c>
      <c r="K65" s="53">
        <f t="shared" si="0"/>
        <v>138</v>
      </c>
      <c r="L65" s="92"/>
    </row>
    <row r="66" spans="1:12" ht="20.25" customHeight="1" x14ac:dyDescent="0.3">
      <c r="A66" s="86">
        <f t="shared" si="2"/>
        <v>63</v>
      </c>
      <c r="B66" s="79" t="str">
        <f>VLOOKUP(A66,소속명!A:B,2,0)</f>
        <v>배친소</v>
      </c>
      <c r="C66" s="83">
        <f>COUNTIF(종목별!F:F,$B66&amp;C$2)+COUNTIF(종목별!G:G,B66&amp;C$2)</f>
        <v>1</v>
      </c>
      <c r="D66" s="83">
        <f>COUNTIF(종목별!F:F,$B66&amp;D$2)+COUNTIF(종목별!G:G,B66&amp;D$2)</f>
        <v>0</v>
      </c>
      <c r="E66" s="83">
        <f>COUNTIF(종목별!F:F,$B66&amp;E$2)+COUNTIF(종목별!G:G,B66&amp;E$2)</f>
        <v>0</v>
      </c>
      <c r="F66" s="90">
        <f>COUNTIF(종목별!F:F,$B66&amp;F$2)+COUNTIF(종목별!G:G,B66&amp;F$2)</f>
        <v>0</v>
      </c>
      <c r="G66" s="86">
        <f>COUNTIF(종목별!F:F,$B66&amp;G$2)+COUNTIF(종목별!G:G,B66&amp;G$2)</f>
        <v>0</v>
      </c>
      <c r="H66" s="83">
        <f>COUNTIF(종목별!F:F,$B66&amp;H$2)+COUNTIF(종목별!G:G,B66&amp;H$2)</f>
        <v>0</v>
      </c>
      <c r="I66" s="83">
        <f>COUNTIF(종목별!F:F,$B66&amp;I$2)+COUNTIF(종목별!G:G,B66&amp;I$2)</f>
        <v>1</v>
      </c>
      <c r="J66" s="90">
        <f>COUNTIF(종목별!F:F,$B66&amp;J$2)+COUNTIF(종목별!G:G,B66&amp;J$2)</f>
        <v>0</v>
      </c>
      <c r="K66" s="53">
        <f t="shared" si="0"/>
        <v>2</v>
      </c>
      <c r="L66" s="92"/>
    </row>
    <row r="67" spans="1:12" ht="20.25" customHeight="1" x14ac:dyDescent="0.3">
      <c r="A67" s="86">
        <f t="shared" si="2"/>
        <v>64</v>
      </c>
      <c r="B67" s="79" t="str">
        <f>VLOOKUP(A67,소속명!A:B,2,0)</f>
        <v>번개</v>
      </c>
      <c r="C67" s="83">
        <f>COUNTIF(종목별!F:F,$B67&amp;C$2)+COUNTIF(종목별!G:G,B67&amp;C$2)</f>
        <v>0</v>
      </c>
      <c r="D67" s="83">
        <f>COUNTIF(종목별!F:F,$B67&amp;D$2)+COUNTIF(종목별!G:G,B67&amp;D$2)</f>
        <v>2</v>
      </c>
      <c r="E67" s="83">
        <f>COUNTIF(종목별!F:F,$B67&amp;E$2)+COUNTIF(종목별!G:G,B67&amp;E$2)</f>
        <v>0</v>
      </c>
      <c r="F67" s="90">
        <f>COUNTIF(종목별!F:F,$B67&amp;F$2)+COUNTIF(종목별!G:G,B67&amp;F$2)</f>
        <v>0</v>
      </c>
      <c r="G67" s="86">
        <f>COUNTIF(종목별!F:F,$B67&amp;G$2)+COUNTIF(종목별!G:G,B67&amp;G$2)</f>
        <v>0</v>
      </c>
      <c r="H67" s="83">
        <f>COUNTIF(종목별!F:F,$B67&amp;H$2)+COUNTIF(종목별!G:G,B67&amp;H$2)</f>
        <v>0</v>
      </c>
      <c r="I67" s="83">
        <f>COUNTIF(종목별!F:F,$B67&amp;I$2)+COUNTIF(종목별!G:G,B67&amp;I$2)</f>
        <v>0</v>
      </c>
      <c r="J67" s="90">
        <f>COUNTIF(종목별!F:F,$B67&amp;J$2)+COUNTIF(종목별!G:G,B67&amp;J$2)</f>
        <v>0</v>
      </c>
      <c r="K67" s="53">
        <f t="shared" si="0"/>
        <v>2</v>
      </c>
      <c r="L67" s="92"/>
    </row>
    <row r="68" spans="1:12" ht="20.25" customHeight="1" x14ac:dyDescent="0.3">
      <c r="A68" s="86">
        <f t="shared" si="2"/>
        <v>65</v>
      </c>
      <c r="B68" s="79" t="str">
        <f>VLOOKUP(A68,소속명!A:B,2,0)</f>
        <v>병점</v>
      </c>
      <c r="C68" s="83">
        <f>COUNTIF(종목별!F:F,$B68&amp;C$2)+COUNTIF(종목별!G:G,B68&amp;C$2)</f>
        <v>1</v>
      </c>
      <c r="D68" s="83">
        <f>COUNTIF(종목별!F:F,$B68&amp;D$2)+COUNTIF(종목별!G:G,B68&amp;D$2)</f>
        <v>1</v>
      </c>
      <c r="E68" s="83">
        <f>COUNTIF(종목별!F:F,$B68&amp;E$2)+COUNTIF(종목별!G:G,B68&amp;E$2)</f>
        <v>0</v>
      </c>
      <c r="F68" s="90">
        <f>COUNTIF(종목별!F:F,$B68&amp;F$2)+COUNTIF(종목별!G:G,B68&amp;F$2)</f>
        <v>0</v>
      </c>
      <c r="G68" s="86">
        <f>COUNTIF(종목별!F:F,$B68&amp;G$2)+COUNTIF(종목별!G:G,B68&amp;G$2)</f>
        <v>0</v>
      </c>
      <c r="H68" s="83">
        <f>COUNTIF(종목별!F:F,$B68&amp;H$2)+COUNTIF(종목별!G:G,B68&amp;H$2)</f>
        <v>0</v>
      </c>
      <c r="I68" s="83">
        <f>COUNTIF(종목별!F:F,$B68&amp;I$2)+COUNTIF(종목별!G:G,B68&amp;I$2)</f>
        <v>0</v>
      </c>
      <c r="J68" s="90">
        <f>COUNTIF(종목별!F:F,$B68&amp;J$2)+COUNTIF(종목별!G:G,B68&amp;J$2)</f>
        <v>0</v>
      </c>
      <c r="K68" s="53">
        <f t="shared" ref="K68:K117" si="3">SUM(C68:J68)</f>
        <v>2</v>
      </c>
      <c r="L68" s="92"/>
    </row>
    <row r="69" spans="1:12" ht="20.25" customHeight="1" x14ac:dyDescent="0.3">
      <c r="A69" s="86">
        <f t="shared" si="2"/>
        <v>66</v>
      </c>
      <c r="B69" s="79" t="str">
        <f>VLOOKUP(A69,소속명!A:B,2,0)</f>
        <v>부천송내</v>
      </c>
      <c r="C69" s="83">
        <f>COUNTIF(종목별!F:F,$B69&amp;C$2)+COUNTIF(종목별!G:G,B69&amp;C$2)</f>
        <v>0</v>
      </c>
      <c r="D69" s="83">
        <f>COUNTIF(종목별!F:F,$B69&amp;D$2)+COUNTIF(종목별!G:G,B69&amp;D$2)</f>
        <v>4</v>
      </c>
      <c r="E69" s="83">
        <f>COUNTIF(종목별!F:F,$B69&amp;E$2)+COUNTIF(종목별!G:G,B69&amp;E$2)</f>
        <v>0</v>
      </c>
      <c r="F69" s="90">
        <f>COUNTIF(종목별!F:F,$B69&amp;F$2)+COUNTIF(종목별!G:G,B69&amp;F$2)</f>
        <v>0</v>
      </c>
      <c r="G69" s="86">
        <f>COUNTIF(종목별!F:F,$B69&amp;G$2)+COUNTIF(종목별!G:G,B69&amp;G$2)</f>
        <v>2</v>
      </c>
      <c r="H69" s="83">
        <f>COUNTIF(종목별!F:F,$B69&amp;H$2)+COUNTIF(종목별!G:G,B69&amp;H$2)</f>
        <v>0</v>
      </c>
      <c r="I69" s="83">
        <f>COUNTIF(종목별!F:F,$B69&amp;I$2)+COUNTIF(종목별!G:G,B69&amp;I$2)</f>
        <v>2</v>
      </c>
      <c r="J69" s="90">
        <f>COUNTIF(종목별!F:F,$B69&amp;J$2)+COUNTIF(종목별!G:G,B69&amp;J$2)</f>
        <v>0</v>
      </c>
      <c r="K69" s="53">
        <f t="shared" si="3"/>
        <v>8</v>
      </c>
      <c r="L69" s="92"/>
    </row>
    <row r="70" spans="1:12" ht="20.25" customHeight="1" x14ac:dyDescent="0.3">
      <c r="A70" s="86">
        <f t="shared" si="2"/>
        <v>67</v>
      </c>
      <c r="B70" s="79" t="str">
        <f>VLOOKUP(A70,소속명!A:B,2,0)</f>
        <v>북내</v>
      </c>
      <c r="C70" s="83">
        <f>COUNTIF(종목별!F:F,$B70&amp;C$2)+COUNTIF(종목별!G:G,B70&amp;C$2)</f>
        <v>0</v>
      </c>
      <c r="D70" s="83">
        <f>COUNTIF(종목별!F:F,$B70&amp;D$2)+COUNTIF(종목별!G:G,B70&amp;D$2)</f>
        <v>4</v>
      </c>
      <c r="E70" s="83">
        <f>COUNTIF(종목별!F:F,$B70&amp;E$2)+COUNTIF(종목별!G:G,B70&amp;E$2)</f>
        <v>2</v>
      </c>
      <c r="F70" s="90">
        <f>COUNTIF(종목별!F:F,$B70&amp;F$2)+COUNTIF(종목별!G:G,B70&amp;F$2)</f>
        <v>0</v>
      </c>
      <c r="G70" s="86">
        <f>COUNTIF(종목별!F:F,$B70&amp;G$2)+COUNTIF(종목별!G:G,B70&amp;G$2)</f>
        <v>0</v>
      </c>
      <c r="H70" s="83">
        <f>COUNTIF(종목별!F:F,$B70&amp;H$2)+COUNTIF(종목별!G:G,B70&amp;H$2)</f>
        <v>0</v>
      </c>
      <c r="I70" s="83">
        <f>COUNTIF(종목별!F:F,$B70&amp;I$2)+COUNTIF(종목별!G:G,B70&amp;I$2)</f>
        <v>0</v>
      </c>
      <c r="J70" s="90">
        <f>COUNTIF(종목별!F:F,$B70&amp;J$2)+COUNTIF(종목별!G:G,B70&amp;J$2)</f>
        <v>0</v>
      </c>
      <c r="K70" s="53">
        <f t="shared" si="3"/>
        <v>6</v>
      </c>
      <c r="L70" s="92"/>
    </row>
    <row r="71" spans="1:12" ht="20.25" customHeight="1" x14ac:dyDescent="0.3">
      <c r="A71" s="86">
        <f t="shared" si="2"/>
        <v>68</v>
      </c>
      <c r="B71" s="79" t="str">
        <f>VLOOKUP(A71,소속명!A:B,2,0)</f>
        <v>북샘</v>
      </c>
      <c r="C71" s="83">
        <f>COUNTIF(종목별!F:F,$B71&amp;C$2)+COUNTIF(종목별!G:G,B71&amp;C$2)</f>
        <v>0</v>
      </c>
      <c r="D71" s="83">
        <f>COUNTIF(종목별!F:F,$B71&amp;D$2)+COUNTIF(종목별!G:G,B71&amp;D$2)</f>
        <v>0</v>
      </c>
      <c r="E71" s="83">
        <f>COUNTIF(종목별!F:F,$B71&amp;E$2)+COUNTIF(종목별!G:G,B71&amp;E$2)</f>
        <v>0</v>
      </c>
      <c r="F71" s="90">
        <f>COUNTIF(종목별!F:F,$B71&amp;F$2)+COUNTIF(종목별!G:G,B71&amp;F$2)</f>
        <v>0</v>
      </c>
      <c r="G71" s="86">
        <f>COUNTIF(종목별!F:F,$B71&amp;G$2)+COUNTIF(종목별!G:G,B71&amp;G$2)</f>
        <v>0</v>
      </c>
      <c r="H71" s="83">
        <f>COUNTIF(종목별!F:F,$B71&amp;H$2)+COUNTIF(종목별!G:G,B71&amp;H$2)</f>
        <v>2</v>
      </c>
      <c r="I71" s="83">
        <f>COUNTIF(종목별!F:F,$B71&amp;I$2)+COUNTIF(종목별!G:G,B71&amp;I$2)</f>
        <v>0</v>
      </c>
      <c r="J71" s="90">
        <f>COUNTIF(종목별!F:F,$B71&amp;J$2)+COUNTIF(종목별!G:G,B71&amp;J$2)</f>
        <v>0</v>
      </c>
      <c r="K71" s="53">
        <f t="shared" si="3"/>
        <v>2</v>
      </c>
      <c r="L71" s="92"/>
    </row>
    <row r="72" spans="1:12" ht="20.25" customHeight="1" x14ac:dyDescent="0.3">
      <c r="A72" s="86">
        <f t="shared" si="2"/>
        <v>69</v>
      </c>
      <c r="B72" s="79" t="str">
        <f>VLOOKUP(A72,소속명!A:B,2,0)</f>
        <v>사리울</v>
      </c>
      <c r="C72" s="83">
        <f>COUNTIF(종목별!F:F,$B72&amp;C$2)+COUNTIF(종목별!G:G,B72&amp;C$2)</f>
        <v>0</v>
      </c>
      <c r="D72" s="83">
        <f>COUNTIF(종목별!F:F,$B72&amp;D$2)+COUNTIF(종목별!G:G,B72&amp;D$2)</f>
        <v>2</v>
      </c>
      <c r="E72" s="83">
        <f>COUNTIF(종목별!F:F,$B72&amp;E$2)+COUNTIF(종목별!G:G,B72&amp;E$2)</f>
        <v>0</v>
      </c>
      <c r="F72" s="90">
        <f>COUNTIF(종목별!F:F,$B72&amp;F$2)+COUNTIF(종목별!G:G,B72&amp;F$2)</f>
        <v>0</v>
      </c>
      <c r="G72" s="86">
        <f>COUNTIF(종목별!F:F,$B72&amp;G$2)+COUNTIF(종목별!G:G,B72&amp;G$2)</f>
        <v>0</v>
      </c>
      <c r="H72" s="83">
        <f>COUNTIF(종목별!F:F,$B72&amp;H$2)+COUNTIF(종목별!G:G,B72&amp;H$2)</f>
        <v>1</v>
      </c>
      <c r="I72" s="83">
        <f>COUNTIF(종목별!F:F,$B72&amp;I$2)+COUNTIF(종목별!G:G,B72&amp;I$2)</f>
        <v>1</v>
      </c>
      <c r="J72" s="90">
        <f>COUNTIF(종목별!F:F,$B72&amp;J$2)+COUNTIF(종목별!G:G,B72&amp;J$2)</f>
        <v>0</v>
      </c>
      <c r="K72" s="53">
        <f t="shared" si="3"/>
        <v>4</v>
      </c>
      <c r="L72" s="92"/>
    </row>
    <row r="73" spans="1:12" ht="20.25" customHeight="1" x14ac:dyDescent="0.3">
      <c r="A73" s="86">
        <f t="shared" si="2"/>
        <v>70</v>
      </c>
      <c r="B73" s="79" t="str">
        <f>VLOOKUP(A73,소속명!A:B,2,0)</f>
        <v>삼성</v>
      </c>
      <c r="C73" s="83">
        <f>COUNTIF(종목별!F:F,$B73&amp;C$2)+COUNTIF(종목별!G:G,B73&amp;C$2)</f>
        <v>0</v>
      </c>
      <c r="D73" s="83">
        <f>COUNTIF(종목별!F:F,$B73&amp;D$2)+COUNTIF(종목별!G:G,B73&amp;D$2)</f>
        <v>0</v>
      </c>
      <c r="E73" s="83">
        <f>COUNTIF(종목별!F:F,$B73&amp;E$2)+COUNTIF(종목별!G:G,B73&amp;E$2)</f>
        <v>2</v>
      </c>
      <c r="F73" s="90">
        <f>COUNTIF(종목별!F:F,$B73&amp;F$2)+COUNTIF(종목별!G:G,B73&amp;F$2)</f>
        <v>0</v>
      </c>
      <c r="G73" s="86">
        <f>COUNTIF(종목별!F:F,$B73&amp;G$2)+COUNTIF(종목별!G:G,B73&amp;G$2)</f>
        <v>0</v>
      </c>
      <c r="H73" s="83">
        <f>COUNTIF(종목별!F:F,$B73&amp;H$2)+COUNTIF(종목별!G:G,B73&amp;H$2)</f>
        <v>0</v>
      </c>
      <c r="I73" s="83">
        <f>COUNTIF(종목별!F:F,$B73&amp;I$2)+COUNTIF(종목별!G:G,B73&amp;I$2)</f>
        <v>1</v>
      </c>
      <c r="J73" s="90">
        <f>COUNTIF(종목별!F:F,$B73&amp;J$2)+COUNTIF(종목별!G:G,B73&amp;J$2)</f>
        <v>1</v>
      </c>
      <c r="K73" s="53">
        <f t="shared" si="3"/>
        <v>4</v>
      </c>
      <c r="L73" s="92"/>
    </row>
    <row r="74" spans="1:12" ht="20.25" customHeight="1" x14ac:dyDescent="0.3">
      <c r="A74" s="86">
        <f t="shared" si="2"/>
        <v>71</v>
      </c>
      <c r="B74" s="79" t="str">
        <f>VLOOKUP(A74,소속명!A:B,2,0)</f>
        <v>서경</v>
      </c>
      <c r="C74" s="83">
        <f>COUNTIF(종목별!F:F,$B74&amp;C$2)+COUNTIF(종목별!G:G,B74&amp;C$2)</f>
        <v>7</v>
      </c>
      <c r="D74" s="83">
        <f>COUNTIF(종목별!F:F,$B74&amp;D$2)+COUNTIF(종목별!G:G,B74&amp;D$2)</f>
        <v>10</v>
      </c>
      <c r="E74" s="83">
        <f>COUNTIF(종목별!F:F,$B74&amp;E$2)+COUNTIF(종목별!G:G,B74&amp;E$2)</f>
        <v>3</v>
      </c>
      <c r="F74" s="90">
        <f>COUNTIF(종목별!F:F,$B74&amp;F$2)+COUNTIF(종목별!G:G,B74&amp;F$2)</f>
        <v>0</v>
      </c>
      <c r="G74" s="86">
        <f>COUNTIF(종목별!F:F,$B74&amp;G$2)+COUNTIF(종목별!G:G,B74&amp;G$2)</f>
        <v>2</v>
      </c>
      <c r="H74" s="83">
        <f>COUNTIF(종목별!F:F,$B74&amp;H$2)+COUNTIF(종목별!G:G,B74&amp;H$2)</f>
        <v>5</v>
      </c>
      <c r="I74" s="83">
        <f>COUNTIF(종목별!F:F,$B74&amp;I$2)+COUNTIF(종목별!G:G,B74&amp;I$2)</f>
        <v>0</v>
      </c>
      <c r="J74" s="90">
        <f>COUNTIF(종목별!F:F,$B74&amp;J$2)+COUNTIF(종목별!G:G,B74&amp;J$2)</f>
        <v>1</v>
      </c>
      <c r="K74" s="53">
        <f t="shared" si="3"/>
        <v>28</v>
      </c>
      <c r="L74" s="92"/>
    </row>
    <row r="75" spans="1:12" ht="20.25" customHeight="1" x14ac:dyDescent="0.3">
      <c r="A75" s="86">
        <f t="shared" si="2"/>
        <v>72</v>
      </c>
      <c r="B75" s="79" t="str">
        <f>VLOOKUP(A75,소속명!A:B,2,0)</f>
        <v>서울</v>
      </c>
      <c r="C75" s="83">
        <f>COUNTIF(종목별!F:F,$B75&amp;C$2)+COUNTIF(종목별!G:G,B75&amp;C$2)</f>
        <v>0</v>
      </c>
      <c r="D75" s="83">
        <f>COUNTIF(종목별!F:F,$B75&amp;D$2)+COUNTIF(종목별!G:G,B75&amp;D$2)</f>
        <v>2</v>
      </c>
      <c r="E75" s="83">
        <f>COUNTIF(종목별!F:F,$B75&amp;E$2)+COUNTIF(종목별!G:G,B75&amp;E$2)</f>
        <v>0</v>
      </c>
      <c r="F75" s="90">
        <f>COUNTIF(종목별!F:F,$B75&amp;F$2)+COUNTIF(종목별!G:G,B75&amp;F$2)</f>
        <v>0</v>
      </c>
      <c r="G75" s="86">
        <f>COUNTIF(종목별!F:F,$B75&amp;G$2)+COUNTIF(종목별!G:G,B75&amp;G$2)</f>
        <v>0</v>
      </c>
      <c r="H75" s="83">
        <f>COUNTIF(종목별!F:F,$B75&amp;H$2)+COUNTIF(종목별!G:G,B75&amp;H$2)</f>
        <v>0</v>
      </c>
      <c r="I75" s="83">
        <f>COUNTIF(종목별!F:F,$B75&amp;I$2)+COUNTIF(종목별!G:G,B75&amp;I$2)</f>
        <v>0</v>
      </c>
      <c r="J75" s="90">
        <f>COUNTIF(종목별!F:F,$B75&amp;J$2)+COUNTIF(종목별!G:G,B75&amp;J$2)</f>
        <v>0</v>
      </c>
      <c r="K75" s="53">
        <f t="shared" si="3"/>
        <v>2</v>
      </c>
      <c r="L75" s="92"/>
    </row>
    <row r="76" spans="1:12" ht="20.25" customHeight="1" x14ac:dyDescent="0.3">
      <c r="A76" s="86">
        <f t="shared" si="2"/>
        <v>73</v>
      </c>
      <c r="B76" s="79" t="str">
        <f>VLOOKUP(A76,소속명!A:B,2,0)</f>
        <v>서해</v>
      </c>
      <c r="C76" s="83">
        <f>COUNTIF(종목별!F:F,$B76&amp;C$2)+COUNTIF(종목별!G:G,B76&amp;C$2)</f>
        <v>0</v>
      </c>
      <c r="D76" s="83">
        <f>COUNTIF(종목별!F:F,$B76&amp;D$2)+COUNTIF(종목별!G:G,B76&amp;D$2)</f>
        <v>2</v>
      </c>
      <c r="E76" s="83">
        <f>COUNTIF(종목별!F:F,$B76&amp;E$2)+COUNTIF(종목별!G:G,B76&amp;E$2)</f>
        <v>0</v>
      </c>
      <c r="F76" s="90">
        <f>COUNTIF(종목별!F:F,$B76&amp;F$2)+COUNTIF(종목별!G:G,B76&amp;F$2)</f>
        <v>0</v>
      </c>
      <c r="G76" s="86">
        <f>COUNTIF(종목별!F:F,$B76&amp;G$2)+COUNTIF(종목별!G:G,B76&amp;G$2)</f>
        <v>0</v>
      </c>
      <c r="H76" s="83">
        <f>COUNTIF(종목별!F:F,$B76&amp;H$2)+COUNTIF(종목별!G:G,B76&amp;H$2)</f>
        <v>0</v>
      </c>
      <c r="I76" s="83">
        <f>COUNTIF(종목별!F:F,$B76&amp;I$2)+COUNTIF(종목별!G:G,B76&amp;I$2)</f>
        <v>0</v>
      </c>
      <c r="J76" s="90">
        <f>COUNTIF(종목별!F:F,$B76&amp;J$2)+COUNTIF(종목별!G:G,B76&amp;J$2)</f>
        <v>0</v>
      </c>
      <c r="K76" s="53">
        <f t="shared" si="3"/>
        <v>2</v>
      </c>
      <c r="L76" s="92"/>
    </row>
    <row r="77" spans="1:12" ht="20.25" customHeight="1" x14ac:dyDescent="0.3">
      <c r="A77" s="86">
        <f t="shared" si="2"/>
        <v>74</v>
      </c>
      <c r="B77" s="79" t="str">
        <f>VLOOKUP(A77,소속명!A:B,2,0)</f>
        <v>성남</v>
      </c>
      <c r="C77" s="83">
        <f>COUNTIF(종목별!F:F,$B77&amp;C$2)+COUNTIF(종목별!G:G,B77&amp;C$2)</f>
        <v>0</v>
      </c>
      <c r="D77" s="83">
        <f>COUNTIF(종목별!F:F,$B77&amp;D$2)+COUNTIF(종목별!G:G,B77&amp;D$2)</f>
        <v>0</v>
      </c>
      <c r="E77" s="83">
        <f>COUNTIF(종목별!F:F,$B77&amp;E$2)+COUNTIF(종목별!G:G,B77&amp;E$2)</f>
        <v>0</v>
      </c>
      <c r="F77" s="90">
        <f>COUNTIF(종목별!F:F,$B77&amp;F$2)+COUNTIF(종목별!G:G,B77&amp;F$2)</f>
        <v>0</v>
      </c>
      <c r="G77" s="86">
        <f>COUNTIF(종목별!F:F,$B77&amp;G$2)+COUNTIF(종목별!G:G,B77&amp;G$2)</f>
        <v>1</v>
      </c>
      <c r="H77" s="83">
        <f>COUNTIF(종목별!F:F,$B77&amp;H$2)+COUNTIF(종목별!G:G,B77&amp;H$2)</f>
        <v>0</v>
      </c>
      <c r="I77" s="83">
        <f>COUNTIF(종목별!F:F,$B77&amp;I$2)+COUNTIF(종목별!G:G,B77&amp;I$2)</f>
        <v>1</v>
      </c>
      <c r="J77" s="90">
        <f>COUNTIF(종목별!F:F,$B77&amp;J$2)+COUNTIF(종목별!G:G,B77&amp;J$2)</f>
        <v>0</v>
      </c>
      <c r="K77" s="53">
        <f t="shared" si="3"/>
        <v>2</v>
      </c>
      <c r="L77" s="92"/>
    </row>
    <row r="78" spans="1:12" ht="20.25" customHeight="1" x14ac:dyDescent="0.3">
      <c r="A78" s="86">
        <f t="shared" si="2"/>
        <v>75</v>
      </c>
      <c r="B78" s="79" t="str">
        <f>VLOOKUP(A78,소속명!A:B,2,0)</f>
        <v>성남대진</v>
      </c>
      <c r="C78" s="83">
        <f>COUNTIF(종목별!F:F,$B78&amp;C$2)+COUNTIF(종목별!G:G,B78&amp;C$2)</f>
        <v>0</v>
      </c>
      <c r="D78" s="83">
        <f>COUNTIF(종목별!F:F,$B78&amp;D$2)+COUNTIF(종목별!G:G,B78&amp;D$2)</f>
        <v>1</v>
      </c>
      <c r="E78" s="83">
        <f>COUNTIF(종목별!F:F,$B78&amp;E$2)+COUNTIF(종목별!G:G,B78&amp;E$2)</f>
        <v>1</v>
      </c>
      <c r="F78" s="90">
        <f>COUNTIF(종목별!F:F,$B78&amp;F$2)+COUNTIF(종목별!G:G,B78&amp;F$2)</f>
        <v>0</v>
      </c>
      <c r="G78" s="86">
        <f>COUNTIF(종목별!F:F,$B78&amp;G$2)+COUNTIF(종목별!G:G,B78&amp;G$2)</f>
        <v>0</v>
      </c>
      <c r="H78" s="83">
        <f>COUNTIF(종목별!F:F,$B78&amp;H$2)+COUNTIF(종목별!G:G,B78&amp;H$2)</f>
        <v>0</v>
      </c>
      <c r="I78" s="83">
        <f>COUNTIF(종목별!F:F,$B78&amp;I$2)+COUNTIF(종목별!G:G,B78&amp;I$2)</f>
        <v>1</v>
      </c>
      <c r="J78" s="90">
        <f>COUNTIF(종목별!F:F,$B78&amp;J$2)+COUNTIF(종목별!G:G,B78&amp;J$2)</f>
        <v>1</v>
      </c>
      <c r="K78" s="53">
        <f t="shared" si="3"/>
        <v>4</v>
      </c>
      <c r="L78" s="92"/>
    </row>
    <row r="79" spans="1:12" ht="20.25" customHeight="1" x14ac:dyDescent="0.3">
      <c r="A79" s="86">
        <f t="shared" si="2"/>
        <v>76</v>
      </c>
      <c r="B79" s="79" t="str">
        <f>VLOOKUP(A79,소속명!A:B,2,0)</f>
        <v>셔틀콕</v>
      </c>
      <c r="C79" s="83">
        <f>COUNTIF(종목별!F:F,$B79&amp;C$2)+COUNTIF(종목별!G:G,B79&amp;C$2)</f>
        <v>0</v>
      </c>
      <c r="D79" s="83">
        <f>COUNTIF(종목별!F:F,$B79&amp;D$2)+COUNTIF(종목별!G:G,B79&amp;D$2)</f>
        <v>2</v>
      </c>
      <c r="E79" s="83">
        <f>COUNTIF(종목별!F:F,$B79&amp;E$2)+COUNTIF(종목별!G:G,B79&amp;E$2)</f>
        <v>2</v>
      </c>
      <c r="F79" s="90">
        <f>COUNTIF(종목별!F:F,$B79&amp;F$2)+COUNTIF(종목별!G:G,B79&amp;F$2)</f>
        <v>0</v>
      </c>
      <c r="G79" s="86">
        <f>COUNTIF(종목별!F:F,$B79&amp;G$2)+COUNTIF(종목별!G:G,B79&amp;G$2)</f>
        <v>0</v>
      </c>
      <c r="H79" s="83">
        <f>COUNTIF(종목별!F:F,$B79&amp;H$2)+COUNTIF(종목별!G:G,B79&amp;H$2)</f>
        <v>0</v>
      </c>
      <c r="I79" s="83">
        <f>COUNTIF(종목별!F:F,$B79&amp;I$2)+COUNTIF(종목별!G:G,B79&amp;I$2)</f>
        <v>0</v>
      </c>
      <c r="J79" s="90">
        <f>COUNTIF(종목별!F:F,$B79&amp;J$2)+COUNTIF(종목별!G:G,B79&amp;J$2)</f>
        <v>0</v>
      </c>
      <c r="K79" s="53">
        <f t="shared" si="3"/>
        <v>4</v>
      </c>
      <c r="L79" s="92"/>
    </row>
    <row r="80" spans="1:12" ht="20.25" customHeight="1" x14ac:dyDescent="0.3">
      <c r="A80" s="86">
        <f t="shared" si="2"/>
        <v>77</v>
      </c>
      <c r="B80" s="79" t="str">
        <f>VLOOKUP(A80,소속명!A:B,2,0)</f>
        <v>속초하이</v>
      </c>
      <c r="C80" s="83">
        <f>COUNTIF(종목별!F:F,$B80&amp;C$2)+COUNTIF(종목별!G:G,B80&amp;C$2)</f>
        <v>1</v>
      </c>
      <c r="D80" s="83">
        <f>COUNTIF(종목별!F:F,$B80&amp;D$2)+COUNTIF(종목별!G:G,B80&amp;D$2)</f>
        <v>1</v>
      </c>
      <c r="E80" s="83">
        <f>COUNTIF(종목별!F:F,$B80&amp;E$2)+COUNTIF(종목별!G:G,B80&amp;E$2)</f>
        <v>0</v>
      </c>
      <c r="F80" s="90">
        <f>COUNTIF(종목별!F:F,$B80&amp;F$2)+COUNTIF(종목별!G:G,B80&amp;F$2)</f>
        <v>0</v>
      </c>
      <c r="G80" s="86">
        <f>COUNTIF(종목별!F:F,$B80&amp;G$2)+COUNTIF(종목별!G:G,B80&amp;G$2)</f>
        <v>0</v>
      </c>
      <c r="H80" s="83">
        <f>COUNTIF(종목별!F:F,$B80&amp;H$2)+COUNTIF(종목별!G:G,B80&amp;H$2)</f>
        <v>0</v>
      </c>
      <c r="I80" s="83">
        <f>COUNTIF(종목별!F:F,$B80&amp;I$2)+COUNTIF(종목별!G:G,B80&amp;I$2)</f>
        <v>0</v>
      </c>
      <c r="J80" s="90">
        <f>COUNTIF(종목별!F:F,$B80&amp;J$2)+COUNTIF(종목별!G:G,B80&amp;J$2)</f>
        <v>0</v>
      </c>
      <c r="K80" s="53">
        <f t="shared" si="3"/>
        <v>2</v>
      </c>
      <c r="L80" s="92"/>
    </row>
    <row r="81" spans="1:12" ht="20.25" customHeight="1" x14ac:dyDescent="0.3">
      <c r="A81" s="86">
        <f t="shared" si="2"/>
        <v>78</v>
      </c>
      <c r="B81" s="79" t="str">
        <f>VLOOKUP(A81,소속명!A:B,2,0)</f>
        <v>수원</v>
      </c>
      <c r="C81" s="83">
        <f>COUNTIF(종목별!F:F,$B81&amp;C$2)+COUNTIF(종목별!G:G,B81&amp;C$2)</f>
        <v>0</v>
      </c>
      <c r="D81" s="83">
        <f>COUNTIF(종목별!F:F,$B81&amp;D$2)+COUNTIF(종목별!G:G,B81&amp;D$2)</f>
        <v>1</v>
      </c>
      <c r="E81" s="83">
        <f>COUNTIF(종목별!F:F,$B81&amp;E$2)+COUNTIF(종목별!G:G,B81&amp;E$2)</f>
        <v>1</v>
      </c>
      <c r="F81" s="90">
        <f>COUNTIF(종목별!F:F,$B81&amp;F$2)+COUNTIF(종목별!G:G,B81&amp;F$2)</f>
        <v>0</v>
      </c>
      <c r="G81" s="86">
        <f>COUNTIF(종목별!F:F,$B81&amp;G$2)+COUNTIF(종목별!G:G,B81&amp;G$2)</f>
        <v>0</v>
      </c>
      <c r="H81" s="83">
        <f>COUNTIF(종목별!F:F,$B81&amp;H$2)+COUNTIF(종목별!G:G,B81&amp;H$2)</f>
        <v>0</v>
      </c>
      <c r="I81" s="83">
        <f>COUNTIF(종목별!F:F,$B81&amp;I$2)+COUNTIF(종목별!G:G,B81&amp;I$2)</f>
        <v>0</v>
      </c>
      <c r="J81" s="90">
        <f>COUNTIF(종목별!F:F,$B81&amp;J$2)+COUNTIF(종목별!G:G,B81&amp;J$2)</f>
        <v>0</v>
      </c>
      <c r="K81" s="53">
        <f t="shared" si="3"/>
        <v>2</v>
      </c>
      <c r="L81" s="92"/>
    </row>
    <row r="82" spans="1:12" ht="20.25" customHeight="1" x14ac:dyDescent="0.3">
      <c r="A82" s="86">
        <f t="shared" si="2"/>
        <v>79</v>
      </c>
      <c r="B82" s="79" t="str">
        <f>VLOOKUP(A82,소속명!A:B,2,0)</f>
        <v>수원석우</v>
      </c>
      <c r="C82" s="83">
        <f>COUNTIF(종목별!F:F,$B82&amp;C$2)+COUNTIF(종목별!G:G,B82&amp;C$2)</f>
        <v>0</v>
      </c>
      <c r="D82" s="83">
        <f>COUNTIF(종목별!F:F,$B82&amp;D$2)+COUNTIF(종목별!G:G,B82&amp;D$2)</f>
        <v>0</v>
      </c>
      <c r="E82" s="83">
        <f>COUNTIF(종목별!F:F,$B82&amp;E$2)+COUNTIF(종목별!G:G,B82&amp;E$2)</f>
        <v>2</v>
      </c>
      <c r="F82" s="90">
        <f>COUNTIF(종목별!F:F,$B82&amp;F$2)+COUNTIF(종목별!G:G,B82&amp;F$2)</f>
        <v>1</v>
      </c>
      <c r="G82" s="86">
        <f>COUNTIF(종목별!F:F,$B82&amp;G$2)+COUNTIF(종목별!G:G,B82&amp;G$2)</f>
        <v>0</v>
      </c>
      <c r="H82" s="83">
        <f>COUNTIF(종목별!F:F,$B82&amp;H$2)+COUNTIF(종목별!G:G,B82&amp;H$2)</f>
        <v>1</v>
      </c>
      <c r="I82" s="83">
        <f>COUNTIF(종목별!F:F,$B82&amp;I$2)+COUNTIF(종목별!G:G,B82&amp;I$2)</f>
        <v>0</v>
      </c>
      <c r="J82" s="90">
        <f>COUNTIF(종목별!F:F,$B82&amp;J$2)+COUNTIF(종목별!G:G,B82&amp;J$2)</f>
        <v>0</v>
      </c>
      <c r="K82" s="53">
        <f t="shared" si="3"/>
        <v>4</v>
      </c>
      <c r="L82" s="92"/>
    </row>
    <row r="83" spans="1:12" ht="20.25" customHeight="1" x14ac:dyDescent="0.3">
      <c r="A83" s="86">
        <f t="shared" si="2"/>
        <v>80</v>
      </c>
      <c r="B83" s="79" t="str">
        <f>VLOOKUP(A83,소속명!A:B,2,0)</f>
        <v>수원영통</v>
      </c>
      <c r="C83" s="83">
        <f>COUNTIF(종목별!F:F,$B83&amp;C$2)+COUNTIF(종목별!G:G,B83&amp;C$2)</f>
        <v>0</v>
      </c>
      <c r="D83" s="83">
        <f>COUNTIF(종목별!F:F,$B83&amp;D$2)+COUNTIF(종목별!G:G,B83&amp;D$2)</f>
        <v>0</v>
      </c>
      <c r="E83" s="83">
        <f>COUNTIF(종목별!F:F,$B83&amp;E$2)+COUNTIF(종목별!G:G,B83&amp;E$2)</f>
        <v>2</v>
      </c>
      <c r="F83" s="90">
        <f>COUNTIF(종목별!F:F,$B83&amp;F$2)+COUNTIF(종목별!G:G,B83&amp;F$2)</f>
        <v>0</v>
      </c>
      <c r="G83" s="86">
        <f>COUNTIF(종목별!F:F,$B83&amp;G$2)+COUNTIF(종목별!G:G,B83&amp;G$2)</f>
        <v>0</v>
      </c>
      <c r="H83" s="83">
        <f>COUNTIF(종목별!F:F,$B83&amp;H$2)+COUNTIF(종목별!G:G,B83&amp;H$2)</f>
        <v>0</v>
      </c>
      <c r="I83" s="83">
        <f>COUNTIF(종목별!F:F,$B83&amp;I$2)+COUNTIF(종목별!G:G,B83&amp;I$2)</f>
        <v>0</v>
      </c>
      <c r="J83" s="90">
        <f>COUNTIF(종목별!F:F,$B83&amp;J$2)+COUNTIF(종목별!G:G,B83&amp;J$2)</f>
        <v>0</v>
      </c>
      <c r="K83" s="53">
        <f t="shared" si="3"/>
        <v>2</v>
      </c>
      <c r="L83" s="92"/>
    </row>
    <row r="84" spans="1:12" ht="20.25" customHeight="1" x14ac:dyDescent="0.3">
      <c r="A84" s="86">
        <f t="shared" si="2"/>
        <v>81</v>
      </c>
      <c r="B84" s="79" t="str">
        <f>VLOOKUP(A84,소속명!A:B,2,0)</f>
        <v>수지</v>
      </c>
      <c r="C84" s="83">
        <f>COUNTIF(종목별!F:F,$B84&amp;C$2)+COUNTIF(종목별!G:G,B84&amp;C$2)</f>
        <v>1</v>
      </c>
      <c r="D84" s="83">
        <f>COUNTIF(종목별!F:F,$B84&amp;D$2)+COUNTIF(종목별!G:G,B84&amp;D$2)</f>
        <v>0</v>
      </c>
      <c r="E84" s="83">
        <f>COUNTIF(종목별!F:F,$B84&amp;E$2)+COUNTIF(종목별!G:G,B84&amp;E$2)</f>
        <v>1</v>
      </c>
      <c r="F84" s="90">
        <f>COUNTIF(종목별!F:F,$B84&amp;F$2)+COUNTIF(종목별!G:G,B84&amp;F$2)</f>
        <v>0</v>
      </c>
      <c r="G84" s="86">
        <f>COUNTIF(종목별!F:F,$B84&amp;G$2)+COUNTIF(종목별!G:G,B84&amp;G$2)</f>
        <v>0</v>
      </c>
      <c r="H84" s="83">
        <f>COUNTIF(종목별!F:F,$B84&amp;H$2)+COUNTIF(종목별!G:G,B84&amp;H$2)</f>
        <v>0</v>
      </c>
      <c r="I84" s="83">
        <f>COUNTIF(종목별!F:F,$B84&amp;I$2)+COUNTIF(종목별!G:G,B84&amp;I$2)</f>
        <v>0</v>
      </c>
      <c r="J84" s="90">
        <f>COUNTIF(종목별!F:F,$B84&amp;J$2)+COUNTIF(종목별!G:G,B84&amp;J$2)</f>
        <v>0</v>
      </c>
      <c r="K84" s="53">
        <f t="shared" si="3"/>
        <v>2</v>
      </c>
      <c r="L84" s="92"/>
    </row>
    <row r="85" spans="1:12" ht="20.25" customHeight="1" x14ac:dyDescent="0.3">
      <c r="A85" s="86">
        <f t="shared" si="2"/>
        <v>82</v>
      </c>
      <c r="B85" s="79" t="str">
        <f>VLOOKUP(A85,소속명!A:B,2,0)</f>
        <v>스윗민턴</v>
      </c>
      <c r="C85" s="83">
        <f>COUNTIF(종목별!F:F,$B85&amp;C$2)+COUNTIF(종목별!G:G,B85&amp;C$2)</f>
        <v>2</v>
      </c>
      <c r="D85" s="83">
        <f>COUNTIF(종목별!F:F,$B85&amp;D$2)+COUNTIF(종목별!G:G,B85&amp;D$2)</f>
        <v>0</v>
      </c>
      <c r="E85" s="83">
        <f>COUNTIF(종목별!F:F,$B85&amp;E$2)+COUNTIF(종목별!G:G,B85&amp;E$2)</f>
        <v>1</v>
      </c>
      <c r="F85" s="90">
        <f>COUNTIF(종목별!F:F,$B85&amp;F$2)+COUNTIF(종목별!G:G,B85&amp;F$2)</f>
        <v>1</v>
      </c>
      <c r="G85" s="86">
        <f>COUNTIF(종목별!F:F,$B85&amp;G$2)+COUNTIF(종목별!G:G,B85&amp;G$2)</f>
        <v>0</v>
      </c>
      <c r="H85" s="83">
        <f>COUNTIF(종목별!F:F,$B85&amp;H$2)+COUNTIF(종목별!G:G,B85&amp;H$2)</f>
        <v>2</v>
      </c>
      <c r="I85" s="83">
        <f>COUNTIF(종목별!F:F,$B85&amp;I$2)+COUNTIF(종목별!G:G,B85&amp;I$2)</f>
        <v>0</v>
      </c>
      <c r="J85" s="90">
        <f>COUNTIF(종목별!F:F,$B85&amp;J$2)+COUNTIF(종목별!G:G,B85&amp;J$2)</f>
        <v>2</v>
      </c>
      <c r="K85" s="53">
        <f t="shared" si="3"/>
        <v>8</v>
      </c>
      <c r="L85" s="92"/>
    </row>
    <row r="86" spans="1:12" ht="20.25" customHeight="1" x14ac:dyDescent="0.3">
      <c r="A86" s="86">
        <f t="shared" si="2"/>
        <v>83</v>
      </c>
      <c r="B86" s="79" t="str">
        <f>VLOOKUP(A86,소속명!A:B,2,0)</f>
        <v>스카이</v>
      </c>
      <c r="C86" s="83">
        <f>COUNTIF(종목별!F:F,$B86&amp;C$2)+COUNTIF(종목별!G:G,B86&amp;C$2)</f>
        <v>5</v>
      </c>
      <c r="D86" s="83">
        <f>COUNTIF(종목별!F:F,$B86&amp;D$2)+COUNTIF(종목별!G:G,B86&amp;D$2)</f>
        <v>2</v>
      </c>
      <c r="E86" s="83">
        <f>COUNTIF(종목별!F:F,$B86&amp;E$2)+COUNTIF(종목별!G:G,B86&amp;E$2)</f>
        <v>0</v>
      </c>
      <c r="F86" s="90">
        <f>COUNTIF(종목별!F:F,$B86&amp;F$2)+COUNTIF(종목별!G:G,B86&amp;F$2)</f>
        <v>0</v>
      </c>
      <c r="G86" s="86">
        <f>COUNTIF(종목별!F:F,$B86&amp;G$2)+COUNTIF(종목별!G:G,B86&amp;G$2)</f>
        <v>1</v>
      </c>
      <c r="H86" s="83">
        <f>COUNTIF(종목별!F:F,$B86&amp;H$2)+COUNTIF(종목별!G:G,B86&amp;H$2)</f>
        <v>1</v>
      </c>
      <c r="I86" s="83">
        <f>COUNTIF(종목별!F:F,$B86&amp;I$2)+COUNTIF(종목별!G:G,B86&amp;I$2)</f>
        <v>1</v>
      </c>
      <c r="J86" s="90">
        <f>COUNTIF(종목별!F:F,$B86&amp;J$2)+COUNTIF(종목별!G:G,B86&amp;J$2)</f>
        <v>0</v>
      </c>
      <c r="K86" s="53">
        <f t="shared" si="3"/>
        <v>10</v>
      </c>
      <c r="L86" s="92"/>
    </row>
    <row r="87" spans="1:12" ht="20.25" customHeight="1" x14ac:dyDescent="0.3">
      <c r="A87" s="86">
        <f t="shared" si="2"/>
        <v>84</v>
      </c>
      <c r="B87" s="79" t="str">
        <f>VLOOKUP(A87,소속명!A:B,2,0)</f>
        <v>신성</v>
      </c>
      <c r="C87" s="83">
        <f>COUNTIF(종목별!F:F,$B87&amp;C$2)+COUNTIF(종목별!G:G,B87&amp;C$2)</f>
        <v>0</v>
      </c>
      <c r="D87" s="83">
        <f>COUNTIF(종목별!F:F,$B87&amp;D$2)+COUNTIF(종목별!G:G,B87&amp;D$2)</f>
        <v>1</v>
      </c>
      <c r="E87" s="83">
        <f>COUNTIF(종목별!F:F,$B87&amp;E$2)+COUNTIF(종목별!G:G,B87&amp;E$2)</f>
        <v>1</v>
      </c>
      <c r="F87" s="90">
        <f>COUNTIF(종목별!F:F,$B87&amp;F$2)+COUNTIF(종목별!G:G,B87&amp;F$2)</f>
        <v>0</v>
      </c>
      <c r="G87" s="86">
        <f>COUNTIF(종목별!F:F,$B87&amp;G$2)+COUNTIF(종목별!G:G,B87&amp;G$2)</f>
        <v>0</v>
      </c>
      <c r="H87" s="83">
        <f>COUNTIF(종목별!F:F,$B87&amp;H$2)+COUNTIF(종목별!G:G,B87&amp;H$2)</f>
        <v>0</v>
      </c>
      <c r="I87" s="83">
        <f>COUNTIF(종목별!F:F,$B87&amp;I$2)+COUNTIF(종목별!G:G,B87&amp;I$2)</f>
        <v>0</v>
      </c>
      <c r="J87" s="90">
        <f>COUNTIF(종목별!F:F,$B87&amp;J$2)+COUNTIF(종목별!G:G,B87&amp;J$2)</f>
        <v>0</v>
      </c>
      <c r="K87" s="53">
        <f t="shared" si="3"/>
        <v>2</v>
      </c>
      <c r="L87" s="92"/>
    </row>
    <row r="88" spans="1:12" ht="20.25" customHeight="1" x14ac:dyDescent="0.3">
      <c r="A88" s="86">
        <f t="shared" si="2"/>
        <v>85</v>
      </c>
      <c r="B88" s="79" t="str">
        <f>VLOOKUP(A88,소속명!A:B,2,0)</f>
        <v>아미</v>
      </c>
      <c r="C88" s="83">
        <f>COUNTIF(종목별!F:F,$B88&amp;C$2)+COUNTIF(종목별!G:G,B88&amp;C$2)</f>
        <v>3</v>
      </c>
      <c r="D88" s="83">
        <f>COUNTIF(종목별!F:F,$B88&amp;D$2)+COUNTIF(종목별!G:G,B88&amp;D$2)</f>
        <v>4</v>
      </c>
      <c r="E88" s="83">
        <f>COUNTIF(종목별!F:F,$B88&amp;E$2)+COUNTIF(종목별!G:G,B88&amp;E$2)</f>
        <v>1</v>
      </c>
      <c r="F88" s="90">
        <f>COUNTIF(종목별!F:F,$B88&amp;F$2)+COUNTIF(종목별!G:G,B88&amp;F$2)</f>
        <v>0</v>
      </c>
      <c r="G88" s="86">
        <f>COUNTIF(종목별!F:F,$B88&amp;G$2)+COUNTIF(종목별!G:G,B88&amp;G$2)</f>
        <v>0</v>
      </c>
      <c r="H88" s="83">
        <f>COUNTIF(종목별!F:F,$B88&amp;H$2)+COUNTIF(종목별!G:G,B88&amp;H$2)</f>
        <v>0</v>
      </c>
      <c r="I88" s="83">
        <f>COUNTIF(종목별!F:F,$B88&amp;I$2)+COUNTIF(종목별!G:G,B88&amp;I$2)</f>
        <v>0</v>
      </c>
      <c r="J88" s="90">
        <f>COUNTIF(종목별!F:F,$B88&amp;J$2)+COUNTIF(종목별!G:G,B88&amp;J$2)</f>
        <v>0</v>
      </c>
      <c r="K88" s="53">
        <f t="shared" si="3"/>
        <v>8</v>
      </c>
      <c r="L88" s="92"/>
    </row>
    <row r="89" spans="1:12" ht="20.25" customHeight="1" x14ac:dyDescent="0.3">
      <c r="A89" s="86">
        <f t="shared" si="2"/>
        <v>86</v>
      </c>
      <c r="B89" s="79" t="str">
        <f>VLOOKUP(A89,소속명!A:B,2,0)</f>
        <v>양서</v>
      </c>
      <c r="C89" s="83">
        <f>COUNTIF(종목별!F:F,$B89&amp;C$2)+COUNTIF(종목별!G:G,B89&amp;C$2)</f>
        <v>0</v>
      </c>
      <c r="D89" s="83">
        <f>COUNTIF(종목별!F:F,$B89&amp;D$2)+COUNTIF(종목별!G:G,B89&amp;D$2)</f>
        <v>0</v>
      </c>
      <c r="E89" s="83">
        <f>COUNTIF(종목별!F:F,$B89&amp;E$2)+COUNTIF(종목별!G:G,B89&amp;E$2)</f>
        <v>1</v>
      </c>
      <c r="F89" s="90">
        <f>COUNTIF(종목별!F:F,$B89&amp;F$2)+COUNTIF(종목별!G:G,B89&amp;F$2)</f>
        <v>0</v>
      </c>
      <c r="G89" s="86">
        <f>COUNTIF(종목별!F:F,$B89&amp;G$2)+COUNTIF(종목별!G:G,B89&amp;G$2)</f>
        <v>0</v>
      </c>
      <c r="H89" s="83">
        <f>COUNTIF(종목별!F:F,$B89&amp;H$2)+COUNTIF(종목별!G:G,B89&amp;H$2)</f>
        <v>0</v>
      </c>
      <c r="I89" s="83">
        <f>COUNTIF(종목별!F:F,$B89&amp;I$2)+COUNTIF(종목별!G:G,B89&amp;I$2)</f>
        <v>0</v>
      </c>
      <c r="J89" s="90">
        <f>COUNTIF(종목별!F:F,$B89&amp;J$2)+COUNTIF(종목별!G:G,B89&amp;J$2)</f>
        <v>1</v>
      </c>
      <c r="K89" s="53">
        <f t="shared" si="3"/>
        <v>2</v>
      </c>
      <c r="L89" s="92"/>
    </row>
    <row r="90" spans="1:12" ht="20.25" customHeight="1" x14ac:dyDescent="0.3">
      <c r="A90" s="86">
        <f t="shared" si="2"/>
        <v>87</v>
      </c>
      <c r="B90" s="79" t="str">
        <f>VLOOKUP(A90,소속명!A:B,2,0)</f>
        <v>에브리턴</v>
      </c>
      <c r="C90" s="83">
        <f>COUNTIF(종목별!F:F,$B90&amp;C$2)+COUNTIF(종목별!G:G,B90&amp;C$2)</f>
        <v>0</v>
      </c>
      <c r="D90" s="83">
        <f>COUNTIF(종목별!F:F,$B90&amp;D$2)+COUNTIF(종목별!G:G,B90&amp;D$2)</f>
        <v>2</v>
      </c>
      <c r="E90" s="83">
        <f>COUNTIF(종목별!F:F,$B90&amp;E$2)+COUNTIF(종목별!G:G,B90&amp;E$2)</f>
        <v>0</v>
      </c>
      <c r="F90" s="90">
        <f>COUNTIF(종목별!F:F,$B90&amp;F$2)+COUNTIF(종목별!G:G,B90&amp;F$2)</f>
        <v>0</v>
      </c>
      <c r="G90" s="86">
        <f>COUNTIF(종목별!F:F,$B90&amp;G$2)+COUNTIF(종목별!G:G,B90&amp;G$2)</f>
        <v>0</v>
      </c>
      <c r="H90" s="83">
        <f>COUNTIF(종목별!F:F,$B90&amp;H$2)+COUNTIF(종목별!G:G,B90&amp;H$2)</f>
        <v>0</v>
      </c>
      <c r="I90" s="83">
        <f>COUNTIF(종목별!F:F,$B90&amp;I$2)+COUNTIF(종목별!G:G,B90&amp;I$2)</f>
        <v>0</v>
      </c>
      <c r="J90" s="90">
        <f>COUNTIF(종목별!F:F,$B90&amp;J$2)+COUNTIF(종목별!G:G,B90&amp;J$2)</f>
        <v>0</v>
      </c>
      <c r="K90" s="53">
        <f t="shared" si="3"/>
        <v>2</v>
      </c>
      <c r="L90" s="92"/>
    </row>
    <row r="91" spans="1:12" ht="20.25" customHeight="1" x14ac:dyDescent="0.3">
      <c r="A91" s="86">
        <f t="shared" si="2"/>
        <v>88</v>
      </c>
      <c r="B91" s="79" t="str">
        <f>VLOOKUP(A91,소속명!A:B,2,0)</f>
        <v>에이스</v>
      </c>
      <c r="C91" s="83">
        <f>COUNTIF(종목별!F:F,$B91&amp;C$2)+COUNTIF(종목별!G:G,B91&amp;C$2)</f>
        <v>0</v>
      </c>
      <c r="D91" s="83">
        <f>COUNTIF(종목별!F:F,$B91&amp;D$2)+COUNTIF(종목별!G:G,B91&amp;D$2)</f>
        <v>1</v>
      </c>
      <c r="E91" s="83">
        <f>COUNTIF(종목별!F:F,$B91&amp;E$2)+COUNTIF(종목별!G:G,B91&amp;E$2)</f>
        <v>1</v>
      </c>
      <c r="F91" s="90">
        <f>COUNTIF(종목별!F:F,$B91&amp;F$2)+COUNTIF(종목별!G:G,B91&amp;F$2)</f>
        <v>0</v>
      </c>
      <c r="G91" s="86">
        <f>COUNTIF(종목별!F:F,$B91&amp;G$2)+COUNTIF(종목별!G:G,B91&amp;G$2)</f>
        <v>0</v>
      </c>
      <c r="H91" s="83">
        <f>COUNTIF(종목별!F:F,$B91&amp;H$2)+COUNTIF(종목별!G:G,B91&amp;H$2)</f>
        <v>0</v>
      </c>
      <c r="I91" s="83">
        <f>COUNTIF(종목별!F:F,$B91&amp;I$2)+COUNTIF(종목별!G:G,B91&amp;I$2)</f>
        <v>0</v>
      </c>
      <c r="J91" s="90">
        <f>COUNTIF(종목별!F:F,$B91&amp;J$2)+COUNTIF(종목별!G:G,B91&amp;J$2)</f>
        <v>0</v>
      </c>
      <c r="K91" s="53">
        <f t="shared" si="3"/>
        <v>2</v>
      </c>
      <c r="L91" s="92"/>
    </row>
    <row r="92" spans="1:12" ht="20.25" customHeight="1" x14ac:dyDescent="0.3">
      <c r="A92" s="86">
        <f t="shared" si="2"/>
        <v>89</v>
      </c>
      <c r="B92" s="79" t="str">
        <f>VLOOKUP(A92,소속명!A:B,2,0)</f>
        <v>여성연맹</v>
      </c>
      <c r="C92" s="83">
        <f>COUNTIF(종목별!F:F,$B92&amp;C$2)+COUNTIF(종목별!G:G,B92&amp;C$2)</f>
        <v>4</v>
      </c>
      <c r="D92" s="83">
        <f>COUNTIF(종목별!F:F,$B92&amp;D$2)+COUNTIF(종목별!G:G,B92&amp;D$2)</f>
        <v>0</v>
      </c>
      <c r="E92" s="83">
        <f>COUNTIF(종목별!F:F,$B92&amp;E$2)+COUNTIF(종목별!G:G,B92&amp;E$2)</f>
        <v>0</v>
      </c>
      <c r="F92" s="90">
        <f>COUNTIF(종목별!F:F,$B92&amp;F$2)+COUNTIF(종목별!G:G,B92&amp;F$2)</f>
        <v>0</v>
      </c>
      <c r="G92" s="86">
        <f>COUNTIF(종목별!F:F,$B92&amp;G$2)+COUNTIF(종목별!G:G,B92&amp;G$2)</f>
        <v>0</v>
      </c>
      <c r="H92" s="83">
        <f>COUNTIF(종목별!F:F,$B92&amp;H$2)+COUNTIF(종목별!G:G,B92&amp;H$2)</f>
        <v>2</v>
      </c>
      <c r="I92" s="83">
        <f>COUNTIF(종목별!F:F,$B92&amp;I$2)+COUNTIF(종목별!G:G,B92&amp;I$2)</f>
        <v>0</v>
      </c>
      <c r="J92" s="90">
        <f>COUNTIF(종목별!F:F,$B92&amp;J$2)+COUNTIF(종목별!G:G,B92&amp;J$2)</f>
        <v>2</v>
      </c>
      <c r="K92" s="53">
        <f t="shared" si="3"/>
        <v>8</v>
      </c>
      <c r="L92" s="92"/>
    </row>
    <row r="93" spans="1:12" ht="20.25" customHeight="1" x14ac:dyDescent="0.3">
      <c r="A93" s="86">
        <f t="shared" si="2"/>
        <v>90</v>
      </c>
      <c r="B93" s="79" t="str">
        <f>VLOOKUP(A93,소속명!A:B,2,0)</f>
        <v>오산광성</v>
      </c>
      <c r="C93" s="83">
        <f>COUNTIF(종목별!F:F,$B93&amp;C$2)+COUNTIF(종목별!G:G,B93&amp;C$2)</f>
        <v>1</v>
      </c>
      <c r="D93" s="83">
        <f>COUNTIF(종목별!F:F,$B93&amp;D$2)+COUNTIF(종목별!G:G,B93&amp;D$2)</f>
        <v>2</v>
      </c>
      <c r="E93" s="83">
        <f>COUNTIF(종목별!F:F,$B93&amp;E$2)+COUNTIF(종목별!G:G,B93&amp;E$2)</f>
        <v>1</v>
      </c>
      <c r="F93" s="90">
        <f>COUNTIF(종목별!F:F,$B93&amp;F$2)+COUNTIF(종목별!G:G,B93&amp;F$2)</f>
        <v>0</v>
      </c>
      <c r="G93" s="86">
        <f>COUNTIF(종목별!F:F,$B93&amp;G$2)+COUNTIF(종목별!G:G,B93&amp;G$2)</f>
        <v>0</v>
      </c>
      <c r="H93" s="83">
        <f>COUNTIF(종목별!F:F,$B93&amp;H$2)+COUNTIF(종목별!G:G,B93&amp;H$2)</f>
        <v>0</v>
      </c>
      <c r="I93" s="83">
        <f>COUNTIF(종목별!F:F,$B93&amp;I$2)+COUNTIF(종목별!G:G,B93&amp;I$2)</f>
        <v>0</v>
      </c>
      <c r="J93" s="90">
        <f>COUNTIF(종목별!F:F,$B93&amp;J$2)+COUNTIF(종목별!G:G,B93&amp;J$2)</f>
        <v>0</v>
      </c>
      <c r="K93" s="53">
        <f t="shared" si="3"/>
        <v>4</v>
      </c>
      <c r="L93" s="92"/>
    </row>
    <row r="94" spans="1:12" ht="20.25" customHeight="1" x14ac:dyDescent="0.3">
      <c r="A94" s="86">
        <f t="shared" si="2"/>
        <v>91</v>
      </c>
      <c r="B94" s="79" t="str">
        <f>VLOOKUP(A94,소속명!A:B,2,0)</f>
        <v>오산대원</v>
      </c>
      <c r="C94" s="83">
        <f>COUNTIF(종목별!F:F,$B94&amp;C$2)+COUNTIF(종목별!G:G,B94&amp;C$2)</f>
        <v>3</v>
      </c>
      <c r="D94" s="83">
        <f>COUNTIF(종목별!F:F,$B94&amp;D$2)+COUNTIF(종목별!G:G,B94&amp;D$2)</f>
        <v>6</v>
      </c>
      <c r="E94" s="83">
        <f>COUNTIF(종목별!F:F,$B94&amp;E$2)+COUNTIF(종목별!G:G,B94&amp;E$2)</f>
        <v>5</v>
      </c>
      <c r="F94" s="90">
        <f>COUNTIF(종목별!F:F,$B94&amp;F$2)+COUNTIF(종목별!G:G,B94&amp;F$2)</f>
        <v>3</v>
      </c>
      <c r="G94" s="86">
        <f>COUNTIF(종목별!F:F,$B94&amp;G$2)+COUNTIF(종목별!G:G,B94&amp;G$2)</f>
        <v>0</v>
      </c>
      <c r="H94" s="83">
        <f>COUNTIF(종목별!F:F,$B94&amp;H$2)+COUNTIF(종목별!G:G,B94&amp;H$2)</f>
        <v>3</v>
      </c>
      <c r="I94" s="83">
        <f>COUNTIF(종목별!F:F,$B94&amp;I$2)+COUNTIF(종목별!G:G,B94&amp;I$2)</f>
        <v>0</v>
      </c>
      <c r="J94" s="90">
        <f>COUNTIF(종목별!F:F,$B94&amp;J$2)+COUNTIF(종목별!G:G,B94&amp;J$2)</f>
        <v>0</v>
      </c>
      <c r="K94" s="53">
        <f t="shared" si="3"/>
        <v>20</v>
      </c>
      <c r="L94" s="92"/>
    </row>
    <row r="95" spans="1:12" ht="20.25" customHeight="1" x14ac:dyDescent="0.3">
      <c r="A95" s="86">
        <f t="shared" si="2"/>
        <v>92</v>
      </c>
      <c r="B95" s="79" t="str">
        <f>VLOOKUP(A95,소속명!A:B,2,0)</f>
        <v>오산센터</v>
      </c>
      <c r="C95" s="83">
        <f>COUNTIF(종목별!F:F,$B95&amp;C$2)+COUNTIF(종목별!G:G,B95&amp;C$2)</f>
        <v>4</v>
      </c>
      <c r="D95" s="83">
        <f>COUNTIF(종목별!F:F,$B95&amp;D$2)+COUNTIF(종목별!G:G,B95&amp;D$2)</f>
        <v>3</v>
      </c>
      <c r="E95" s="83">
        <f>COUNTIF(종목별!F:F,$B95&amp;E$2)+COUNTIF(종목별!G:G,B95&amp;E$2)</f>
        <v>2</v>
      </c>
      <c r="F95" s="90">
        <f>COUNTIF(종목별!F:F,$B95&amp;F$2)+COUNTIF(종목별!G:G,B95&amp;F$2)</f>
        <v>0</v>
      </c>
      <c r="G95" s="86">
        <f>COUNTIF(종목별!F:F,$B95&amp;G$2)+COUNTIF(종목별!G:G,B95&amp;G$2)</f>
        <v>1</v>
      </c>
      <c r="H95" s="83">
        <f>COUNTIF(종목별!F:F,$B95&amp;H$2)+COUNTIF(종목별!G:G,B95&amp;H$2)</f>
        <v>0</v>
      </c>
      <c r="I95" s="83">
        <f>COUNTIF(종목별!F:F,$B95&amp;I$2)+COUNTIF(종목별!G:G,B95&amp;I$2)</f>
        <v>3</v>
      </c>
      <c r="J95" s="90">
        <f>COUNTIF(종목별!F:F,$B95&amp;J$2)+COUNTIF(종목별!G:G,B95&amp;J$2)</f>
        <v>1</v>
      </c>
      <c r="K95" s="53">
        <f t="shared" si="3"/>
        <v>14</v>
      </c>
      <c r="L95" s="92"/>
    </row>
    <row r="96" spans="1:12" ht="20.25" customHeight="1" x14ac:dyDescent="0.3">
      <c r="A96" s="86">
        <f t="shared" si="2"/>
        <v>93</v>
      </c>
      <c r="B96" s="79" t="str">
        <f>VLOOKUP(A96,소속명!A:B,2,0)</f>
        <v>오산필봉</v>
      </c>
      <c r="C96" s="83">
        <f>COUNTIF(종목별!F:F,$B96&amp;C$2)+COUNTIF(종목별!G:G,B96&amp;C$2)</f>
        <v>0</v>
      </c>
      <c r="D96" s="83">
        <f>COUNTIF(종목별!F:F,$B96&amp;D$2)+COUNTIF(종목별!G:G,B96&amp;D$2)</f>
        <v>0</v>
      </c>
      <c r="E96" s="83">
        <f>COUNTIF(종목별!F:F,$B96&amp;E$2)+COUNTIF(종목별!G:G,B96&amp;E$2)</f>
        <v>1</v>
      </c>
      <c r="F96" s="90">
        <f>COUNTIF(종목별!F:F,$B96&amp;F$2)+COUNTIF(종목별!G:G,B96&amp;F$2)</f>
        <v>1</v>
      </c>
      <c r="G96" s="86">
        <f>COUNTIF(종목별!F:F,$B96&amp;G$2)+COUNTIF(종목별!G:G,B96&amp;G$2)</f>
        <v>0</v>
      </c>
      <c r="H96" s="83">
        <f>COUNTIF(종목별!F:F,$B96&amp;H$2)+COUNTIF(종목별!G:G,B96&amp;H$2)</f>
        <v>0</v>
      </c>
      <c r="I96" s="83">
        <f>COUNTIF(종목별!F:F,$B96&amp;I$2)+COUNTIF(종목별!G:G,B96&amp;I$2)</f>
        <v>2</v>
      </c>
      <c r="J96" s="90">
        <f>COUNTIF(종목별!F:F,$B96&amp;J$2)+COUNTIF(종목별!G:G,B96&amp;J$2)</f>
        <v>0</v>
      </c>
      <c r="K96" s="53">
        <f t="shared" si="3"/>
        <v>4</v>
      </c>
      <c r="L96" s="92"/>
    </row>
    <row r="97" spans="1:12" ht="20.25" customHeight="1" x14ac:dyDescent="0.3">
      <c r="A97" s="86">
        <f t="shared" si="2"/>
        <v>94</v>
      </c>
      <c r="B97" s="79" t="str">
        <f>VLOOKUP(A97,소속명!A:B,2,0)</f>
        <v>용인ACE</v>
      </c>
      <c r="C97" s="83">
        <f>COUNTIF(종목별!F:F,$B97&amp;C$2)+COUNTIF(종목별!G:G,B97&amp;C$2)</f>
        <v>16</v>
      </c>
      <c r="D97" s="83">
        <f>COUNTIF(종목별!F:F,$B97&amp;D$2)+COUNTIF(종목별!G:G,B97&amp;D$2)</f>
        <v>20</v>
      </c>
      <c r="E97" s="83">
        <f>COUNTIF(종목별!F:F,$B97&amp;E$2)+COUNTIF(종목별!G:G,B97&amp;E$2)</f>
        <v>14</v>
      </c>
      <c r="F97" s="90">
        <f>COUNTIF(종목별!F:F,$B97&amp;F$2)+COUNTIF(종목별!G:G,B97&amp;F$2)</f>
        <v>4</v>
      </c>
      <c r="G97" s="86">
        <f>COUNTIF(종목별!F:F,$B97&amp;G$2)+COUNTIF(종목별!G:G,B97&amp;G$2)</f>
        <v>6</v>
      </c>
      <c r="H97" s="83">
        <f>COUNTIF(종목별!F:F,$B97&amp;H$2)+COUNTIF(종목별!G:G,B97&amp;H$2)</f>
        <v>10</v>
      </c>
      <c r="I97" s="83">
        <f>COUNTIF(종목별!F:F,$B97&amp;I$2)+COUNTIF(종목별!G:G,B97&amp;I$2)</f>
        <v>4</v>
      </c>
      <c r="J97" s="90">
        <f>COUNTIF(종목별!F:F,$B97&amp;J$2)+COUNTIF(종목별!G:G,B97&amp;J$2)</f>
        <v>2</v>
      </c>
      <c r="K97" s="53">
        <f t="shared" si="3"/>
        <v>76</v>
      </c>
      <c r="L97" s="92"/>
    </row>
    <row r="98" spans="1:12" ht="20.25" customHeight="1" x14ac:dyDescent="0.3">
      <c r="A98" s="86">
        <f t="shared" si="2"/>
        <v>95</v>
      </c>
      <c r="B98" s="79" t="str">
        <f>VLOOKUP(A98,소속명!A:B,2,0)</f>
        <v>용인에이</v>
      </c>
      <c r="C98" s="83">
        <f>COUNTIF(종목별!F:F,$B98&amp;C$2)+COUNTIF(종목별!G:G,B98&amp;C$2)</f>
        <v>0</v>
      </c>
      <c r="D98" s="83">
        <f>COUNTIF(종목별!F:F,$B98&amp;D$2)+COUNTIF(종목별!G:G,B98&amp;D$2)</f>
        <v>0</v>
      </c>
      <c r="E98" s="83">
        <f>COUNTIF(종목별!F:F,$B98&amp;E$2)+COUNTIF(종목별!G:G,B98&amp;E$2)</f>
        <v>1</v>
      </c>
      <c r="F98" s="90">
        <f>COUNTIF(종목별!F:F,$B98&amp;F$2)+COUNTIF(종목별!G:G,B98&amp;F$2)</f>
        <v>1</v>
      </c>
      <c r="G98" s="86">
        <f>COUNTIF(종목별!F:F,$B98&amp;G$2)+COUNTIF(종목별!G:G,B98&amp;G$2)</f>
        <v>0</v>
      </c>
      <c r="H98" s="83">
        <f>COUNTIF(종목별!F:F,$B98&amp;H$2)+COUNTIF(종목별!G:G,B98&amp;H$2)</f>
        <v>0</v>
      </c>
      <c r="I98" s="83">
        <f>COUNTIF(종목별!F:F,$B98&amp;I$2)+COUNTIF(종목별!G:G,B98&amp;I$2)</f>
        <v>0</v>
      </c>
      <c r="J98" s="90">
        <f>COUNTIF(종목별!F:F,$B98&amp;J$2)+COUNTIF(종목별!G:G,B98&amp;J$2)</f>
        <v>0</v>
      </c>
      <c r="K98" s="53">
        <f t="shared" si="3"/>
        <v>2</v>
      </c>
      <c r="L98" s="92"/>
    </row>
    <row r="99" spans="1:12" ht="20.25" customHeight="1" x14ac:dyDescent="0.3">
      <c r="A99" s="86">
        <f t="shared" si="2"/>
        <v>96</v>
      </c>
      <c r="B99" s="79" t="str">
        <f>VLOOKUP(A99,소속명!A:B,2,0)</f>
        <v>용인자강</v>
      </c>
      <c r="C99" s="83">
        <f>COUNTIF(종목별!F:F,$B99&amp;C$2)+COUNTIF(종목별!G:G,B99&amp;C$2)</f>
        <v>0</v>
      </c>
      <c r="D99" s="83">
        <f>COUNTIF(종목별!F:F,$B99&amp;D$2)+COUNTIF(종목별!G:G,B99&amp;D$2)</f>
        <v>2</v>
      </c>
      <c r="E99" s="83">
        <f>COUNTIF(종목별!F:F,$B99&amp;E$2)+COUNTIF(종목별!G:G,B99&amp;E$2)</f>
        <v>0</v>
      </c>
      <c r="F99" s="90">
        <f>COUNTIF(종목별!F:F,$B99&amp;F$2)+COUNTIF(종목별!G:G,B99&amp;F$2)</f>
        <v>0</v>
      </c>
      <c r="G99" s="86">
        <f>COUNTIF(종목별!F:F,$B99&amp;G$2)+COUNTIF(종목별!G:G,B99&amp;G$2)</f>
        <v>0</v>
      </c>
      <c r="H99" s="83">
        <f>COUNTIF(종목별!F:F,$B99&amp;H$2)+COUNTIF(종목별!G:G,B99&amp;H$2)</f>
        <v>0</v>
      </c>
      <c r="I99" s="83">
        <f>COUNTIF(종목별!F:F,$B99&amp;I$2)+COUNTIF(종목별!G:G,B99&amp;I$2)</f>
        <v>0</v>
      </c>
      <c r="J99" s="90">
        <f>COUNTIF(종목별!F:F,$B99&amp;J$2)+COUNTIF(종목별!G:G,B99&amp;J$2)</f>
        <v>0</v>
      </c>
      <c r="K99" s="53">
        <f t="shared" si="3"/>
        <v>2</v>
      </c>
      <c r="L99" s="92"/>
    </row>
    <row r="100" spans="1:12" ht="20.25" customHeight="1" x14ac:dyDescent="0.3">
      <c r="A100" s="86">
        <f t="shared" si="2"/>
        <v>97</v>
      </c>
      <c r="B100" s="79" t="str">
        <f>VLOOKUP(A100,소속명!A:B,2,0)</f>
        <v>용인티처</v>
      </c>
      <c r="C100" s="83">
        <f>COUNTIF(종목별!F:F,$B100&amp;C$2)+COUNTIF(종목별!G:G,B100&amp;C$2)</f>
        <v>0</v>
      </c>
      <c r="D100" s="83">
        <f>COUNTIF(종목별!F:F,$B100&amp;D$2)+COUNTIF(종목별!G:G,B100&amp;D$2)</f>
        <v>1</v>
      </c>
      <c r="E100" s="83">
        <f>COUNTIF(종목별!F:F,$B100&amp;E$2)+COUNTIF(종목별!G:G,B100&amp;E$2)</f>
        <v>0</v>
      </c>
      <c r="F100" s="90">
        <f>COUNTIF(종목별!F:F,$B100&amp;F$2)+COUNTIF(종목별!G:G,B100&amp;F$2)</f>
        <v>1</v>
      </c>
      <c r="G100" s="86">
        <f>COUNTIF(종목별!F:F,$B100&amp;G$2)+COUNTIF(종목별!G:G,B100&amp;G$2)</f>
        <v>0</v>
      </c>
      <c r="H100" s="83">
        <f>COUNTIF(종목별!F:F,$B100&amp;H$2)+COUNTIF(종목별!G:G,B100&amp;H$2)</f>
        <v>0</v>
      </c>
      <c r="I100" s="83">
        <f>COUNTIF(종목별!F:F,$B100&amp;I$2)+COUNTIF(종목별!G:G,B100&amp;I$2)</f>
        <v>0</v>
      </c>
      <c r="J100" s="90">
        <f>COUNTIF(종목별!F:F,$B100&amp;J$2)+COUNTIF(종목별!G:G,B100&amp;J$2)</f>
        <v>0</v>
      </c>
      <c r="K100" s="53">
        <f t="shared" si="3"/>
        <v>2</v>
      </c>
      <c r="L100" s="92"/>
    </row>
    <row r="101" spans="1:12" ht="20.25" customHeight="1" x14ac:dyDescent="0.3">
      <c r="A101" s="86">
        <f t="shared" si="2"/>
        <v>98</v>
      </c>
      <c r="B101" s="79" t="str">
        <f>VLOOKUP(A101,소속명!A:B,2,0)</f>
        <v>우정</v>
      </c>
      <c r="C101" s="83">
        <f>COUNTIF(종목별!F:F,$B101&amp;C$2)+COUNTIF(종목별!G:G,B101&amp;C$2)</f>
        <v>0</v>
      </c>
      <c r="D101" s="83">
        <f>COUNTIF(종목별!F:F,$B101&amp;D$2)+COUNTIF(종목별!G:G,B101&amp;D$2)</f>
        <v>1</v>
      </c>
      <c r="E101" s="83">
        <f>COUNTIF(종목별!F:F,$B101&amp;E$2)+COUNTIF(종목별!G:G,B101&amp;E$2)</f>
        <v>0</v>
      </c>
      <c r="F101" s="90">
        <f>COUNTIF(종목별!F:F,$B101&amp;F$2)+COUNTIF(종목별!G:G,B101&amp;F$2)</f>
        <v>0</v>
      </c>
      <c r="G101" s="86">
        <f>COUNTIF(종목별!F:F,$B101&amp;G$2)+COUNTIF(종목별!G:G,B101&amp;G$2)</f>
        <v>0</v>
      </c>
      <c r="H101" s="83">
        <f>COUNTIF(종목별!F:F,$B101&amp;H$2)+COUNTIF(종목별!G:G,B101&amp;H$2)</f>
        <v>1</v>
      </c>
      <c r="I101" s="83">
        <f>COUNTIF(종목별!F:F,$B101&amp;I$2)+COUNTIF(종목별!G:G,B101&amp;I$2)</f>
        <v>0</v>
      </c>
      <c r="J101" s="90">
        <f>COUNTIF(종목별!F:F,$B101&amp;J$2)+COUNTIF(종목별!G:G,B101&amp;J$2)</f>
        <v>0</v>
      </c>
      <c r="K101" s="53">
        <f t="shared" si="3"/>
        <v>2</v>
      </c>
      <c r="L101" s="92"/>
    </row>
    <row r="102" spans="1:12" ht="20.25" customHeight="1" x14ac:dyDescent="0.3">
      <c r="A102" s="86">
        <f t="shared" si="2"/>
        <v>99</v>
      </c>
      <c r="B102" s="79" t="str">
        <f>VLOOKUP(A102,소속명!A:B,2,0)</f>
        <v>위너스</v>
      </c>
      <c r="C102" s="83">
        <f>COUNTIF(종목별!F:F,$B102&amp;C$2)+COUNTIF(종목별!G:G,B102&amp;C$2)</f>
        <v>0</v>
      </c>
      <c r="D102" s="83">
        <f>COUNTIF(종목별!F:F,$B102&amp;D$2)+COUNTIF(종목별!G:G,B102&amp;D$2)</f>
        <v>0</v>
      </c>
      <c r="E102" s="83">
        <f>COUNTIF(종목별!F:F,$B102&amp;E$2)+COUNTIF(종목별!G:G,B102&amp;E$2)</f>
        <v>0</v>
      </c>
      <c r="F102" s="90">
        <f>COUNTIF(종목별!F:F,$B102&amp;F$2)+COUNTIF(종목별!G:G,B102&amp;F$2)</f>
        <v>0</v>
      </c>
      <c r="G102" s="86">
        <f>COUNTIF(종목별!F:F,$B102&amp;G$2)+COUNTIF(종목별!G:G,B102&amp;G$2)</f>
        <v>2</v>
      </c>
      <c r="H102" s="83">
        <f>COUNTIF(종목별!F:F,$B102&amp;H$2)+COUNTIF(종목별!G:G,B102&amp;H$2)</f>
        <v>2</v>
      </c>
      <c r="I102" s="83">
        <f>COUNTIF(종목별!F:F,$B102&amp;I$2)+COUNTIF(종목별!G:G,B102&amp;I$2)</f>
        <v>0</v>
      </c>
      <c r="J102" s="90">
        <f>COUNTIF(종목별!F:F,$B102&amp;J$2)+COUNTIF(종목별!G:G,B102&amp;J$2)</f>
        <v>0</v>
      </c>
      <c r="K102" s="53">
        <f t="shared" si="3"/>
        <v>4</v>
      </c>
      <c r="L102" s="92"/>
    </row>
    <row r="103" spans="1:12" ht="20.25" customHeight="1" x14ac:dyDescent="0.3">
      <c r="A103" s="86">
        <f t="shared" si="2"/>
        <v>100</v>
      </c>
      <c r="B103" s="79" t="str">
        <f>VLOOKUP(A103,소속명!A:B,2,0)</f>
        <v>위시티</v>
      </c>
      <c r="C103" s="83">
        <f>COUNTIF(종목별!F:F,$B103&amp;C$2)+COUNTIF(종목별!G:G,B103&amp;C$2)</f>
        <v>1</v>
      </c>
      <c r="D103" s="83">
        <f>COUNTIF(종목별!F:F,$B103&amp;D$2)+COUNTIF(종목별!G:G,B103&amp;D$2)</f>
        <v>0</v>
      </c>
      <c r="E103" s="83">
        <f>COUNTIF(종목별!F:F,$B103&amp;E$2)+COUNTIF(종목별!G:G,B103&amp;E$2)</f>
        <v>0</v>
      </c>
      <c r="F103" s="90">
        <f>COUNTIF(종목별!F:F,$B103&amp;F$2)+COUNTIF(종목별!G:G,B103&amp;F$2)</f>
        <v>0</v>
      </c>
      <c r="G103" s="86">
        <f>COUNTIF(종목별!F:F,$B103&amp;G$2)+COUNTIF(종목별!G:G,B103&amp;G$2)</f>
        <v>1</v>
      </c>
      <c r="H103" s="83">
        <f>COUNTIF(종목별!F:F,$B103&amp;H$2)+COUNTIF(종목별!G:G,B103&amp;H$2)</f>
        <v>0</v>
      </c>
      <c r="I103" s="83">
        <f>COUNTIF(종목별!F:F,$B103&amp;I$2)+COUNTIF(종목별!G:G,B103&amp;I$2)</f>
        <v>0</v>
      </c>
      <c r="J103" s="90">
        <f>COUNTIF(종목별!F:F,$B103&amp;J$2)+COUNTIF(종목별!G:G,B103&amp;J$2)</f>
        <v>0</v>
      </c>
      <c r="K103" s="53">
        <f t="shared" si="3"/>
        <v>2</v>
      </c>
      <c r="L103" s="92"/>
    </row>
    <row r="104" spans="1:12" ht="20.25" customHeight="1" x14ac:dyDescent="0.3">
      <c r="A104" s="86">
        <f t="shared" si="2"/>
        <v>101</v>
      </c>
      <c r="B104" s="79" t="str">
        <f>VLOOKUP(A104,소속명!A:B,2,0)</f>
        <v>이천</v>
      </c>
      <c r="C104" s="83">
        <f>COUNTIF(종목별!F:F,$B104&amp;C$2)+COUNTIF(종목별!G:G,B104&amp;C$2)</f>
        <v>1</v>
      </c>
      <c r="D104" s="83">
        <f>COUNTIF(종목별!F:F,$B104&amp;D$2)+COUNTIF(종목별!G:G,B104&amp;D$2)</f>
        <v>0</v>
      </c>
      <c r="E104" s="83">
        <f>COUNTIF(종목별!F:F,$B104&amp;E$2)+COUNTIF(종목별!G:G,B104&amp;E$2)</f>
        <v>4</v>
      </c>
      <c r="F104" s="90">
        <f>COUNTIF(종목별!F:F,$B104&amp;F$2)+COUNTIF(종목별!G:G,B104&amp;F$2)</f>
        <v>0</v>
      </c>
      <c r="G104" s="86">
        <f>COUNTIF(종목별!F:F,$B104&amp;G$2)+COUNTIF(종목별!G:G,B104&amp;G$2)</f>
        <v>0</v>
      </c>
      <c r="H104" s="83">
        <f>COUNTIF(종목별!F:F,$B104&amp;H$2)+COUNTIF(종목별!G:G,B104&amp;H$2)</f>
        <v>1</v>
      </c>
      <c r="I104" s="83">
        <f>COUNTIF(종목별!F:F,$B104&amp;I$2)+COUNTIF(종목별!G:G,B104&amp;I$2)</f>
        <v>1</v>
      </c>
      <c r="J104" s="90">
        <f>COUNTIF(종목별!F:F,$B104&amp;J$2)+COUNTIF(종목별!G:G,B104&amp;J$2)</f>
        <v>1</v>
      </c>
      <c r="K104" s="53">
        <f t="shared" si="3"/>
        <v>8</v>
      </c>
      <c r="L104" s="92"/>
    </row>
    <row r="105" spans="1:12" ht="20.25" customHeight="1" x14ac:dyDescent="0.3">
      <c r="A105" s="86">
        <f t="shared" ref="A105:A117" si="4">A104+1</f>
        <v>102</v>
      </c>
      <c r="B105" s="79" t="str">
        <f>VLOOKUP(A105,소속명!A:B,2,0)</f>
        <v>이천아리</v>
      </c>
      <c r="C105" s="83">
        <f>COUNTIF(종목별!F:F,$B105&amp;C$2)+COUNTIF(종목별!G:G,B105&amp;C$2)</f>
        <v>1</v>
      </c>
      <c r="D105" s="83">
        <f>COUNTIF(종목별!F:F,$B105&amp;D$2)+COUNTIF(종목별!G:G,B105&amp;D$2)</f>
        <v>1</v>
      </c>
      <c r="E105" s="83">
        <f>COUNTIF(종목별!F:F,$B105&amp;E$2)+COUNTIF(종목별!G:G,B105&amp;E$2)</f>
        <v>0</v>
      </c>
      <c r="F105" s="90">
        <f>COUNTIF(종목별!F:F,$B105&amp;F$2)+COUNTIF(종목별!G:G,B105&amp;F$2)</f>
        <v>0</v>
      </c>
      <c r="G105" s="86">
        <f>COUNTIF(종목별!F:F,$B105&amp;G$2)+COUNTIF(종목별!G:G,B105&amp;G$2)</f>
        <v>0</v>
      </c>
      <c r="H105" s="83">
        <f>COUNTIF(종목별!F:F,$B105&amp;H$2)+COUNTIF(종목별!G:G,B105&amp;H$2)</f>
        <v>0</v>
      </c>
      <c r="I105" s="83">
        <f>COUNTIF(종목별!F:F,$B105&amp;I$2)+COUNTIF(종목별!G:G,B105&amp;I$2)</f>
        <v>0</v>
      </c>
      <c r="J105" s="90">
        <f>COUNTIF(종목별!F:F,$B105&amp;J$2)+COUNTIF(종목별!G:G,B105&amp;J$2)</f>
        <v>0</v>
      </c>
      <c r="K105" s="53">
        <f t="shared" si="3"/>
        <v>2</v>
      </c>
      <c r="L105" s="92"/>
    </row>
    <row r="106" spans="1:12" ht="20.25" customHeight="1" x14ac:dyDescent="0.3">
      <c r="A106" s="86">
        <f t="shared" si="4"/>
        <v>103</v>
      </c>
      <c r="B106" s="79" t="str">
        <f>VLOOKUP(A106,소속명!A:B,2,0)</f>
        <v>이천클럽</v>
      </c>
      <c r="C106" s="83">
        <f>COUNTIF(종목별!F:F,$B106&amp;C$2)+COUNTIF(종목별!G:G,B106&amp;C$2)</f>
        <v>3</v>
      </c>
      <c r="D106" s="83">
        <f>COUNTIF(종목별!F:F,$B106&amp;D$2)+COUNTIF(종목별!G:G,B106&amp;D$2)</f>
        <v>1</v>
      </c>
      <c r="E106" s="83">
        <f>COUNTIF(종목별!F:F,$B106&amp;E$2)+COUNTIF(종목별!G:G,B106&amp;E$2)</f>
        <v>2</v>
      </c>
      <c r="F106" s="90">
        <f>COUNTIF(종목별!F:F,$B106&amp;F$2)+COUNTIF(종목별!G:G,B106&amp;F$2)</f>
        <v>0</v>
      </c>
      <c r="G106" s="86">
        <f>COUNTIF(종목별!F:F,$B106&amp;G$2)+COUNTIF(종목별!G:G,B106&amp;G$2)</f>
        <v>2</v>
      </c>
      <c r="H106" s="83">
        <f>COUNTIF(종목별!F:F,$B106&amp;H$2)+COUNTIF(종목별!G:G,B106&amp;H$2)</f>
        <v>1</v>
      </c>
      <c r="I106" s="83">
        <f>COUNTIF(종목별!F:F,$B106&amp;I$2)+COUNTIF(종목별!G:G,B106&amp;I$2)</f>
        <v>5</v>
      </c>
      <c r="J106" s="90">
        <f>COUNTIF(종목별!F:F,$B106&amp;J$2)+COUNTIF(종목별!G:G,B106&amp;J$2)</f>
        <v>0</v>
      </c>
      <c r="K106" s="53">
        <f t="shared" si="3"/>
        <v>14</v>
      </c>
      <c r="L106" s="92"/>
    </row>
    <row r="107" spans="1:12" ht="20.25" customHeight="1" x14ac:dyDescent="0.3">
      <c r="A107" s="86">
        <f t="shared" si="4"/>
        <v>104</v>
      </c>
      <c r="B107" s="79" t="str">
        <f>VLOOKUP(A107,소속명!A:B,2,0)</f>
        <v>인천부평</v>
      </c>
      <c r="C107" s="83">
        <f>COUNTIF(종목별!F:F,$B107&amp;C$2)+COUNTIF(종목별!G:G,B107&amp;C$2)</f>
        <v>1</v>
      </c>
      <c r="D107" s="83">
        <f>COUNTIF(종목별!F:F,$B107&amp;D$2)+COUNTIF(종목별!G:G,B107&amp;D$2)</f>
        <v>1</v>
      </c>
      <c r="E107" s="83">
        <f>COUNTIF(종목별!F:F,$B107&amp;E$2)+COUNTIF(종목별!G:G,B107&amp;E$2)</f>
        <v>0</v>
      </c>
      <c r="F107" s="90">
        <f>COUNTIF(종목별!F:F,$B107&amp;F$2)+COUNTIF(종목별!G:G,B107&amp;F$2)</f>
        <v>0</v>
      </c>
      <c r="G107" s="86">
        <f>COUNTIF(종목별!F:F,$B107&amp;G$2)+COUNTIF(종목별!G:G,B107&amp;G$2)</f>
        <v>0</v>
      </c>
      <c r="H107" s="83">
        <f>COUNTIF(종목별!F:F,$B107&amp;H$2)+COUNTIF(종목별!G:G,B107&amp;H$2)</f>
        <v>0</v>
      </c>
      <c r="I107" s="83">
        <f>COUNTIF(종목별!F:F,$B107&amp;I$2)+COUNTIF(종목별!G:G,B107&amp;I$2)</f>
        <v>0</v>
      </c>
      <c r="J107" s="90">
        <f>COUNTIF(종목별!F:F,$B107&amp;J$2)+COUNTIF(종목별!G:G,B107&amp;J$2)</f>
        <v>0</v>
      </c>
      <c r="K107" s="53">
        <f t="shared" si="3"/>
        <v>2</v>
      </c>
      <c r="L107" s="92"/>
    </row>
    <row r="108" spans="1:12" ht="20.25" customHeight="1" x14ac:dyDescent="0.3">
      <c r="A108" s="86">
        <f t="shared" si="4"/>
        <v>105</v>
      </c>
      <c r="B108" s="79" t="str">
        <f>VLOOKUP(A108,소속명!A:B,2,0)</f>
        <v>점프</v>
      </c>
      <c r="C108" s="83">
        <f>COUNTIF(종목별!F:F,$B108&amp;C$2)+COUNTIF(종목별!G:G,B108&amp;C$2)</f>
        <v>0</v>
      </c>
      <c r="D108" s="83">
        <f>COUNTIF(종목별!F:F,$B108&amp;D$2)+COUNTIF(종목별!G:G,B108&amp;D$2)</f>
        <v>2</v>
      </c>
      <c r="E108" s="83">
        <f>COUNTIF(종목별!F:F,$B108&amp;E$2)+COUNTIF(종목별!G:G,B108&amp;E$2)</f>
        <v>0</v>
      </c>
      <c r="F108" s="90">
        <f>COUNTIF(종목별!F:F,$B108&amp;F$2)+COUNTIF(종목별!G:G,B108&amp;F$2)</f>
        <v>0</v>
      </c>
      <c r="G108" s="86">
        <f>COUNTIF(종목별!F:F,$B108&amp;G$2)+COUNTIF(종목별!G:G,B108&amp;G$2)</f>
        <v>0</v>
      </c>
      <c r="H108" s="83">
        <f>COUNTIF(종목별!F:F,$B108&amp;H$2)+COUNTIF(종목별!G:G,B108&amp;H$2)</f>
        <v>0</v>
      </c>
      <c r="I108" s="83">
        <f>COUNTIF(종목별!F:F,$B108&amp;I$2)+COUNTIF(종목별!G:G,B108&amp;I$2)</f>
        <v>0</v>
      </c>
      <c r="J108" s="90">
        <f>COUNTIF(종목별!F:F,$B108&amp;J$2)+COUNTIF(종목별!G:G,B108&amp;J$2)</f>
        <v>0</v>
      </c>
      <c r="K108" s="53">
        <f t="shared" si="3"/>
        <v>2</v>
      </c>
      <c r="L108" s="92"/>
    </row>
    <row r="109" spans="1:12" ht="20.25" customHeight="1" x14ac:dyDescent="0.3">
      <c r="A109" s="86">
        <f t="shared" si="4"/>
        <v>106</v>
      </c>
      <c r="B109" s="79" t="str">
        <f>VLOOKUP(A109,소속명!A:B,2,0)</f>
        <v>정남</v>
      </c>
      <c r="C109" s="83">
        <f>COUNTIF(종목별!F:F,$B109&amp;C$2)+COUNTIF(종목별!G:G,B109&amp;C$2)</f>
        <v>1</v>
      </c>
      <c r="D109" s="83">
        <f>COUNTIF(종목별!F:F,$B109&amp;D$2)+COUNTIF(종목별!G:G,B109&amp;D$2)</f>
        <v>1</v>
      </c>
      <c r="E109" s="83">
        <f>COUNTIF(종목별!F:F,$B109&amp;E$2)+COUNTIF(종목별!G:G,B109&amp;E$2)</f>
        <v>1</v>
      </c>
      <c r="F109" s="90">
        <f>COUNTIF(종목별!F:F,$B109&amp;F$2)+COUNTIF(종목별!G:G,B109&amp;F$2)</f>
        <v>1</v>
      </c>
      <c r="G109" s="86">
        <f>COUNTIF(종목별!F:F,$B109&amp;G$2)+COUNTIF(종목별!G:G,B109&amp;G$2)</f>
        <v>0</v>
      </c>
      <c r="H109" s="83">
        <f>COUNTIF(종목별!F:F,$B109&amp;H$2)+COUNTIF(종목별!G:G,B109&amp;H$2)</f>
        <v>0</v>
      </c>
      <c r="I109" s="83">
        <f>COUNTIF(종목별!F:F,$B109&amp;I$2)+COUNTIF(종목별!G:G,B109&amp;I$2)</f>
        <v>0</v>
      </c>
      <c r="J109" s="90">
        <f>COUNTIF(종목별!F:F,$B109&amp;J$2)+COUNTIF(종목별!G:G,B109&amp;J$2)</f>
        <v>0</v>
      </c>
      <c r="K109" s="53">
        <f t="shared" si="3"/>
        <v>4</v>
      </c>
      <c r="L109" s="92"/>
    </row>
    <row r="110" spans="1:12" ht="20.25" customHeight="1" x14ac:dyDescent="0.3">
      <c r="A110" s="86">
        <f t="shared" si="4"/>
        <v>107</v>
      </c>
      <c r="B110" s="79" t="str">
        <f>VLOOKUP(A110,소속명!A:B,2,0)</f>
        <v>주장민턴</v>
      </c>
      <c r="C110" s="83">
        <f>COUNTIF(종목별!F:F,$B110&amp;C$2)+COUNTIF(종목별!G:G,B110&amp;C$2)</f>
        <v>0</v>
      </c>
      <c r="D110" s="83">
        <f>COUNTIF(종목별!F:F,$B110&amp;D$2)+COUNTIF(종목별!G:G,B110&amp;D$2)</f>
        <v>1</v>
      </c>
      <c r="E110" s="83">
        <f>COUNTIF(종목별!F:F,$B110&amp;E$2)+COUNTIF(종목별!G:G,B110&amp;E$2)</f>
        <v>0</v>
      </c>
      <c r="F110" s="90">
        <f>COUNTIF(종목별!F:F,$B110&amp;F$2)+COUNTIF(종목별!G:G,B110&amp;F$2)</f>
        <v>0</v>
      </c>
      <c r="G110" s="86">
        <f>COUNTIF(종목별!F:F,$B110&amp;G$2)+COUNTIF(종목별!G:G,B110&amp;G$2)</f>
        <v>0</v>
      </c>
      <c r="H110" s="83">
        <f>COUNTIF(종목별!F:F,$B110&amp;H$2)+COUNTIF(종목별!G:G,B110&amp;H$2)</f>
        <v>1</v>
      </c>
      <c r="I110" s="83">
        <f>COUNTIF(종목별!F:F,$B110&amp;I$2)+COUNTIF(종목별!G:G,B110&amp;I$2)</f>
        <v>0</v>
      </c>
      <c r="J110" s="90">
        <f>COUNTIF(종목별!F:F,$B110&amp;J$2)+COUNTIF(종목별!G:G,B110&amp;J$2)</f>
        <v>0</v>
      </c>
      <c r="K110" s="53">
        <f t="shared" si="3"/>
        <v>2</v>
      </c>
      <c r="L110" s="92"/>
    </row>
    <row r="111" spans="1:12" ht="20.25" customHeight="1" x14ac:dyDescent="0.3">
      <c r="A111" s="86">
        <f t="shared" si="4"/>
        <v>108</v>
      </c>
      <c r="B111" s="79" t="str">
        <f>VLOOKUP(A111,소속명!A:B,2,0)</f>
        <v>챌린지</v>
      </c>
      <c r="C111" s="83">
        <f>COUNTIF(종목별!F:F,$B111&amp;C$2)+COUNTIF(종목별!G:G,B111&amp;C$2)</f>
        <v>0</v>
      </c>
      <c r="D111" s="83">
        <f>COUNTIF(종목별!F:F,$B111&amp;D$2)+COUNTIF(종목별!G:G,B111&amp;D$2)</f>
        <v>2</v>
      </c>
      <c r="E111" s="83">
        <f>COUNTIF(종목별!F:F,$B111&amp;E$2)+COUNTIF(종목별!G:G,B111&amp;E$2)</f>
        <v>0</v>
      </c>
      <c r="F111" s="90">
        <f>COUNTIF(종목별!F:F,$B111&amp;F$2)+COUNTIF(종목별!G:G,B111&amp;F$2)</f>
        <v>1</v>
      </c>
      <c r="G111" s="86">
        <f>COUNTIF(종목별!F:F,$B111&amp;G$2)+COUNTIF(종목별!G:G,B111&amp;G$2)</f>
        <v>0</v>
      </c>
      <c r="H111" s="83">
        <f>COUNTIF(종목별!F:F,$B111&amp;H$2)+COUNTIF(종목별!G:G,B111&amp;H$2)</f>
        <v>0</v>
      </c>
      <c r="I111" s="83">
        <f>COUNTIF(종목별!F:F,$B111&amp;I$2)+COUNTIF(종목별!G:G,B111&amp;I$2)</f>
        <v>0</v>
      </c>
      <c r="J111" s="90">
        <f>COUNTIF(종목별!F:F,$B111&amp;J$2)+COUNTIF(종목별!G:G,B111&amp;J$2)</f>
        <v>1</v>
      </c>
      <c r="K111" s="53">
        <f t="shared" ref="K111:K116" si="5">SUM(C111:J111)</f>
        <v>4</v>
      </c>
      <c r="L111" s="92"/>
    </row>
    <row r="112" spans="1:12" ht="20.25" customHeight="1" x14ac:dyDescent="0.3">
      <c r="A112" s="86">
        <f t="shared" si="4"/>
        <v>109</v>
      </c>
      <c r="B112" s="79" t="str">
        <f>VLOOKUP(A112,소속명!A:B,2,0)</f>
        <v>천안성정</v>
      </c>
      <c r="C112" s="83">
        <f>COUNTIF(종목별!F:F,$B112&amp;C$2)+COUNTIF(종목별!G:G,B112&amp;C$2)</f>
        <v>1</v>
      </c>
      <c r="D112" s="83">
        <f>COUNTIF(종목별!F:F,$B112&amp;D$2)+COUNTIF(종목별!G:G,B112&amp;D$2)</f>
        <v>1</v>
      </c>
      <c r="E112" s="83">
        <f>COUNTIF(종목별!F:F,$B112&amp;E$2)+COUNTIF(종목별!G:G,B112&amp;E$2)</f>
        <v>0</v>
      </c>
      <c r="F112" s="90">
        <f>COUNTIF(종목별!F:F,$B112&amp;F$2)+COUNTIF(종목별!G:G,B112&amp;F$2)</f>
        <v>0</v>
      </c>
      <c r="G112" s="86">
        <f>COUNTIF(종목별!F:F,$B112&amp;G$2)+COUNTIF(종목별!G:G,B112&amp;G$2)</f>
        <v>0</v>
      </c>
      <c r="H112" s="83">
        <f>COUNTIF(종목별!F:F,$B112&amp;H$2)+COUNTIF(종목별!G:G,B112&amp;H$2)</f>
        <v>0</v>
      </c>
      <c r="I112" s="83">
        <f>COUNTIF(종목별!F:F,$B112&amp;I$2)+COUNTIF(종목별!G:G,B112&amp;I$2)</f>
        <v>0</v>
      </c>
      <c r="J112" s="90">
        <f>COUNTIF(종목별!F:F,$B112&amp;J$2)+COUNTIF(종목별!G:G,B112&amp;J$2)</f>
        <v>0</v>
      </c>
      <c r="K112" s="53">
        <f t="shared" si="5"/>
        <v>2</v>
      </c>
      <c r="L112" s="92"/>
    </row>
    <row r="113" spans="1:12" ht="20.25" customHeight="1" x14ac:dyDescent="0.3">
      <c r="A113" s="86">
        <f t="shared" si="4"/>
        <v>110</v>
      </c>
      <c r="B113" s="79" t="str">
        <f>VLOOKUP(A113,소속명!A:B,2,0)</f>
        <v>테크니스</v>
      </c>
      <c r="C113" s="83">
        <f>COUNTIF(종목별!F:F,$B113&amp;C$2)+COUNTIF(종목별!G:G,B113&amp;C$2)</f>
        <v>3</v>
      </c>
      <c r="D113" s="83">
        <f>COUNTIF(종목별!F:F,$B113&amp;D$2)+COUNTIF(종목별!G:G,B113&amp;D$2)</f>
        <v>1</v>
      </c>
      <c r="E113" s="83">
        <f>COUNTIF(종목별!F:F,$B113&amp;E$2)+COUNTIF(종목별!G:G,B113&amp;E$2)</f>
        <v>2</v>
      </c>
      <c r="F113" s="90">
        <f>COUNTIF(종목별!F:F,$B113&amp;F$2)+COUNTIF(종목별!G:G,B113&amp;F$2)</f>
        <v>0</v>
      </c>
      <c r="G113" s="86">
        <f>COUNTIF(종목별!F:F,$B113&amp;G$2)+COUNTIF(종목별!G:G,B113&amp;G$2)</f>
        <v>0</v>
      </c>
      <c r="H113" s="83">
        <f>COUNTIF(종목별!F:F,$B113&amp;H$2)+COUNTIF(종목별!G:G,B113&amp;H$2)</f>
        <v>0</v>
      </c>
      <c r="I113" s="83">
        <f>COUNTIF(종목별!F:F,$B113&amp;I$2)+COUNTIF(종목별!G:G,B113&amp;I$2)</f>
        <v>0</v>
      </c>
      <c r="J113" s="90">
        <f>COUNTIF(종목별!F:F,$B113&amp;J$2)+COUNTIF(종목별!G:G,B113&amp;J$2)</f>
        <v>0</v>
      </c>
      <c r="K113" s="53">
        <f t="shared" si="5"/>
        <v>6</v>
      </c>
      <c r="L113" s="92"/>
    </row>
    <row r="114" spans="1:12" ht="20.25" customHeight="1" x14ac:dyDescent="0.3">
      <c r="A114" s="86">
        <f t="shared" si="4"/>
        <v>111</v>
      </c>
      <c r="B114" s="79" t="str">
        <f>VLOOKUP(A114,소속명!A:B,2,0)</f>
        <v>팀스매시</v>
      </c>
      <c r="C114" s="83">
        <f>COUNTIF(종목별!F:F,$B114&amp;C$2)+COUNTIF(종목별!G:G,B114&amp;C$2)</f>
        <v>0</v>
      </c>
      <c r="D114" s="83">
        <f>COUNTIF(종목별!F:F,$B114&amp;D$2)+COUNTIF(종목별!G:G,B114&amp;D$2)</f>
        <v>0</v>
      </c>
      <c r="E114" s="83">
        <f>COUNTIF(종목별!F:F,$B114&amp;E$2)+COUNTIF(종목별!G:G,B114&amp;E$2)</f>
        <v>1</v>
      </c>
      <c r="F114" s="90">
        <f>COUNTIF(종목별!F:F,$B114&amp;F$2)+COUNTIF(종목별!G:G,B114&amp;F$2)</f>
        <v>0</v>
      </c>
      <c r="G114" s="86">
        <f>COUNTIF(종목별!F:F,$B114&amp;G$2)+COUNTIF(종목별!G:G,B114&amp;G$2)</f>
        <v>0</v>
      </c>
      <c r="H114" s="83">
        <f>COUNTIF(종목별!F:F,$B114&amp;H$2)+COUNTIF(종목별!G:G,B114&amp;H$2)</f>
        <v>0</v>
      </c>
      <c r="I114" s="83">
        <f>COUNTIF(종목별!F:F,$B114&amp;I$2)+COUNTIF(종목별!G:G,B114&amp;I$2)</f>
        <v>1</v>
      </c>
      <c r="J114" s="90">
        <f>COUNTIF(종목별!F:F,$B114&amp;J$2)+COUNTIF(종목별!G:G,B114&amp;J$2)</f>
        <v>0</v>
      </c>
      <c r="K114" s="53">
        <f t="shared" ref="K114:K117" si="6">SUM(C114:J114)</f>
        <v>2</v>
      </c>
      <c r="L114" s="92"/>
    </row>
    <row r="115" spans="1:12" ht="20.25" customHeight="1" x14ac:dyDescent="0.3">
      <c r="A115" s="86">
        <f t="shared" si="4"/>
        <v>112</v>
      </c>
      <c r="B115" s="79" t="str">
        <f>VLOOKUP(A115,소속명!A:B,2,0)</f>
        <v>플리트</v>
      </c>
      <c r="C115" s="83">
        <f>COUNTIF(종목별!F:F,$B115&amp;C$2)+COUNTIF(종목별!G:G,B115&amp;C$2)</f>
        <v>3</v>
      </c>
      <c r="D115" s="83">
        <f>COUNTIF(종목별!F:F,$B115&amp;D$2)+COUNTIF(종목별!G:G,B115&amp;D$2)</f>
        <v>7</v>
      </c>
      <c r="E115" s="83">
        <f>COUNTIF(종목별!F:F,$B115&amp;E$2)+COUNTIF(종목별!G:G,B115&amp;E$2)</f>
        <v>4</v>
      </c>
      <c r="F115" s="90">
        <f>COUNTIF(종목별!F:F,$B115&amp;F$2)+COUNTIF(종목별!G:G,B115&amp;F$2)</f>
        <v>1</v>
      </c>
      <c r="G115" s="86">
        <f>COUNTIF(종목별!F:F,$B115&amp;G$2)+COUNTIF(종목별!G:G,B115&amp;G$2)</f>
        <v>0</v>
      </c>
      <c r="H115" s="83">
        <f>COUNTIF(종목별!F:F,$B115&amp;H$2)+COUNTIF(종목별!G:G,B115&amp;H$2)</f>
        <v>1</v>
      </c>
      <c r="I115" s="83">
        <f>COUNTIF(종목별!F:F,$B115&amp;I$2)+COUNTIF(종목별!G:G,B115&amp;I$2)</f>
        <v>2</v>
      </c>
      <c r="J115" s="90">
        <f>COUNTIF(종목별!F:F,$B115&amp;J$2)+COUNTIF(종목별!G:G,B115&amp;J$2)</f>
        <v>0</v>
      </c>
      <c r="K115" s="53">
        <f t="shared" si="6"/>
        <v>18</v>
      </c>
      <c r="L115" s="92"/>
    </row>
    <row r="116" spans="1:12" ht="20.25" customHeight="1" x14ac:dyDescent="0.3">
      <c r="A116" s="86">
        <f t="shared" si="4"/>
        <v>113</v>
      </c>
      <c r="B116" s="79" t="str">
        <f>VLOOKUP(A116,소속명!A:B,2,0)</f>
        <v>플빅P</v>
      </c>
      <c r="C116" s="83">
        <f>COUNTIF(종목별!F:F,$B116&amp;C$2)+COUNTIF(종목별!G:G,B116&amp;C$2)</f>
        <v>0</v>
      </c>
      <c r="D116" s="83">
        <f>COUNTIF(종목별!F:F,$B116&amp;D$2)+COUNTIF(종목별!G:G,B116&amp;D$2)</f>
        <v>4</v>
      </c>
      <c r="E116" s="83">
        <f>COUNTIF(종목별!F:F,$B116&amp;E$2)+COUNTIF(종목별!G:G,B116&amp;E$2)</f>
        <v>4</v>
      </c>
      <c r="F116" s="90">
        <f>COUNTIF(종목별!F:F,$B116&amp;F$2)+COUNTIF(종목별!G:G,B116&amp;F$2)</f>
        <v>2</v>
      </c>
      <c r="G116" s="86">
        <f>COUNTIF(종목별!F:F,$B116&amp;G$2)+COUNTIF(종목별!G:G,B116&amp;G$2)</f>
        <v>0</v>
      </c>
      <c r="H116" s="83">
        <f>COUNTIF(종목별!F:F,$B116&amp;H$2)+COUNTIF(종목별!G:G,B116&amp;H$2)</f>
        <v>0</v>
      </c>
      <c r="I116" s="83">
        <f>COUNTIF(종목별!F:F,$B116&amp;I$2)+COUNTIF(종목별!G:G,B116&amp;I$2)</f>
        <v>0</v>
      </c>
      <c r="J116" s="90">
        <f>COUNTIF(종목별!F:F,$B116&amp;J$2)+COUNTIF(종목별!G:G,B116&amp;J$2)</f>
        <v>0</v>
      </c>
      <c r="K116" s="53">
        <f t="shared" si="6"/>
        <v>10</v>
      </c>
      <c r="L116" s="92"/>
    </row>
    <row r="117" spans="1:12" ht="20.25" customHeight="1" x14ac:dyDescent="0.3">
      <c r="A117" s="86">
        <f t="shared" si="4"/>
        <v>114</v>
      </c>
      <c r="B117" s="79" t="str">
        <f>VLOOKUP(A117,소속명!A:B,2,0)</f>
        <v>행복한</v>
      </c>
      <c r="C117" s="83">
        <f>COUNTIF(종목별!F:F,$B117&amp;C$2)+COUNTIF(종목별!G:G,B117&amp;C$2)</f>
        <v>0</v>
      </c>
      <c r="D117" s="83">
        <f>COUNTIF(종목별!F:F,$B117&amp;D$2)+COUNTIF(종목별!G:G,B117&amp;D$2)</f>
        <v>1</v>
      </c>
      <c r="E117" s="83">
        <f>COUNTIF(종목별!F:F,$B117&amp;E$2)+COUNTIF(종목별!G:G,B117&amp;E$2)</f>
        <v>0</v>
      </c>
      <c r="F117" s="90">
        <f>COUNTIF(종목별!F:F,$B117&amp;F$2)+COUNTIF(종목별!G:G,B117&amp;F$2)</f>
        <v>0</v>
      </c>
      <c r="G117" s="86">
        <f>COUNTIF(종목별!F:F,$B117&amp;G$2)+COUNTIF(종목별!G:G,B117&amp;G$2)</f>
        <v>0</v>
      </c>
      <c r="H117" s="83">
        <f>COUNTIF(종목별!F:F,$B117&amp;H$2)+COUNTIF(종목별!G:G,B117&amp;H$2)</f>
        <v>0</v>
      </c>
      <c r="I117" s="83">
        <f>COUNTIF(종목별!F:F,$B117&amp;I$2)+COUNTIF(종목별!G:G,B117&amp;I$2)</f>
        <v>1</v>
      </c>
      <c r="J117" s="90">
        <f>COUNTIF(종목별!F:F,$B117&amp;J$2)+COUNTIF(종목별!G:G,B117&amp;J$2)</f>
        <v>0</v>
      </c>
      <c r="K117" s="53">
        <f t="shared" si="6"/>
        <v>2</v>
      </c>
      <c r="L117" s="92"/>
    </row>
    <row r="118" spans="1:12" ht="20.25" customHeight="1" x14ac:dyDescent="0.3">
      <c r="A118" s="227" t="s">
        <v>119</v>
      </c>
      <c r="B118" s="231"/>
      <c r="C118" s="84">
        <f t="shared" ref="C118:K118" si="7">SUM(C3:C117)</f>
        <v>222</v>
      </c>
      <c r="D118" s="84">
        <f t="shared" si="7"/>
        <v>362</v>
      </c>
      <c r="E118" s="84">
        <f t="shared" si="7"/>
        <v>173</v>
      </c>
      <c r="F118" s="91">
        <f t="shared" si="7"/>
        <v>49</v>
      </c>
      <c r="G118" s="93">
        <f t="shared" si="7"/>
        <v>94</v>
      </c>
      <c r="H118" s="84">
        <f t="shared" si="7"/>
        <v>162</v>
      </c>
      <c r="I118" s="84">
        <f t="shared" si="7"/>
        <v>125</v>
      </c>
      <c r="J118" s="91">
        <f t="shared" si="7"/>
        <v>43</v>
      </c>
      <c r="K118" s="54">
        <f t="shared" si="7"/>
        <v>1230</v>
      </c>
      <c r="L118" s="56"/>
    </row>
    <row r="119" spans="1:12" ht="20.25" customHeight="1" x14ac:dyDescent="0.3">
      <c r="C119" s="76" t="s">
        <v>136</v>
      </c>
      <c r="D119" s="74" t="s">
        <v>138</v>
      </c>
      <c r="E119" s="74" t="s">
        <v>140</v>
      </c>
      <c r="F119" s="75" t="s">
        <v>142</v>
      </c>
      <c r="G119" s="76" t="s">
        <v>144</v>
      </c>
      <c r="H119" s="74" t="s">
        <v>146</v>
      </c>
      <c r="I119" s="74" t="s">
        <v>148</v>
      </c>
      <c r="J119" s="75" t="s">
        <v>150</v>
      </c>
      <c r="K119" s="94" t="s">
        <v>3</v>
      </c>
    </row>
  </sheetData>
  <mergeCells count="2">
    <mergeCell ref="A1:D1"/>
    <mergeCell ref="A118:B118"/>
  </mergeCells>
  <phoneticPr fontId="2" type="noConversion"/>
  <printOptions horizontalCentered="1"/>
  <pageMargins left="0.31496062992125984" right="0.31496062992125984" top="0.55118110236220474" bottom="0.35433070866141736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GridLines="0" workbookViewId="0">
      <selection activeCell="G3" sqref="G3:G108"/>
    </sheetView>
  </sheetViews>
  <sheetFormatPr defaultColWidth="23.5" defaultRowHeight="42.75" customHeight="1" x14ac:dyDescent="0.3"/>
  <cols>
    <col min="1" max="1" width="4.875" style="11" customWidth="1"/>
    <col min="2" max="5" width="21.25" style="10" customWidth="1"/>
    <col min="6" max="16384" width="23.5" style="10"/>
  </cols>
  <sheetData>
    <row r="1" spans="1:5" ht="53.25" customHeight="1" x14ac:dyDescent="0.3">
      <c r="A1" s="155">
        <v>1</v>
      </c>
      <c r="B1" s="8" t="str">
        <f>IF(A1="","",(VLOOKUP(A1,명단!$A:$H,5,0)))</f>
        <v>용인ACE</v>
      </c>
      <c r="C1" s="9" t="str">
        <f>IF(A1="","",(VLOOKUP(A1,명단!$A:$H,6,0)))</f>
        <v>김태현</v>
      </c>
      <c r="D1" s="8" t="str">
        <f>IF(A1="","",(VLOOKUP(A1,명단!$A:$H,5,0)))</f>
        <v>용인ACE</v>
      </c>
      <c r="E1" s="9" t="str">
        <f>IF(A1="","",(VLOOKUP(A1,명단!$A:$H,8,0)))</f>
        <v>최태영</v>
      </c>
    </row>
    <row r="2" spans="1:5" ht="26.25" customHeight="1" x14ac:dyDescent="0.3">
      <c r="A2" s="153"/>
      <c r="B2" s="271" t="str">
        <f>IF(A1="","","2016 용인시·경인일보배 행운권")</f>
        <v>2016 용인시·경인일보배 행운권</v>
      </c>
      <c r="C2" s="272"/>
      <c r="D2" s="271" t="str">
        <f>IF(C1="","","2016 용인시·경인일보배 행운권")</f>
        <v>2016 용인시·경인일보배 행운권</v>
      </c>
      <c r="E2" s="273"/>
    </row>
    <row r="3" spans="1:5" ht="53.25" customHeight="1" x14ac:dyDescent="0.3">
      <c r="A3" s="154">
        <f>IF(A1="","",A1+1)</f>
        <v>2</v>
      </c>
      <c r="B3" s="8" t="str">
        <f>IF(A3="","",(VLOOKUP(A3,명단!$A:$H,5,0)))</f>
        <v>용인ACE</v>
      </c>
      <c r="C3" s="9" t="str">
        <f>IF(A3="","",(VLOOKUP(A3,명단!$A:$H,6,0)))</f>
        <v>이성대</v>
      </c>
      <c r="D3" s="8" t="str">
        <f>IF(A3="","",(VLOOKUP(A3,명단!$A:$H,5,0)))</f>
        <v>용인ACE</v>
      </c>
      <c r="E3" s="9" t="str">
        <f>IF(A3="","",(VLOOKUP(A3,명단!$A:$H,8,0)))</f>
        <v>이승훈</v>
      </c>
    </row>
    <row r="4" spans="1:5" ht="26.25" customHeight="1" x14ac:dyDescent="0.3">
      <c r="A4" s="153"/>
      <c r="B4" s="271" t="str">
        <f>IF(A3="","","2016 용인시·경인일보배 행운권")</f>
        <v>2016 용인시·경인일보배 행운권</v>
      </c>
      <c r="C4" s="272"/>
      <c r="D4" s="271" t="str">
        <f>IF(C3="","","2016 용인시·경인일보배 행운권")</f>
        <v>2016 용인시·경인일보배 행운권</v>
      </c>
      <c r="E4" s="273"/>
    </row>
    <row r="5" spans="1:5" ht="53.25" customHeight="1" x14ac:dyDescent="0.3">
      <c r="A5" s="154">
        <f>IF(A3="","",A3+1)</f>
        <v>3</v>
      </c>
      <c r="B5" s="8" t="str">
        <f>IF(A5="","",(VLOOKUP(A5,명단!$A:$H,5,0)))</f>
        <v>용인ACE</v>
      </c>
      <c r="C5" s="9" t="str">
        <f>IF(A5="","",(VLOOKUP(A5,명단!$A:$H,6,0)))</f>
        <v>한태수</v>
      </c>
      <c r="D5" s="8" t="str">
        <f>IF(A5="","",(VLOOKUP(A5,명단!$A:$H,5,0)))</f>
        <v>용인ACE</v>
      </c>
      <c r="E5" s="9" t="str">
        <f>IF(A5="","",(VLOOKUP(A5,명단!$A:$H,8,0)))</f>
        <v>정학수</v>
      </c>
    </row>
    <row r="6" spans="1:5" ht="26.25" customHeight="1" x14ac:dyDescent="0.3">
      <c r="A6" s="153"/>
      <c r="B6" s="271" t="str">
        <f>IF(A5="","","2016 용인시·경인일보배 행운권")</f>
        <v>2016 용인시·경인일보배 행운권</v>
      </c>
      <c r="C6" s="272"/>
      <c r="D6" s="271" t="str">
        <f>IF(C5="","","2016 용인시·경인일보배 행운권")</f>
        <v>2016 용인시·경인일보배 행운권</v>
      </c>
      <c r="E6" s="273"/>
    </row>
    <row r="7" spans="1:5" ht="53.25" customHeight="1" x14ac:dyDescent="0.3">
      <c r="A7" s="154">
        <f>IF(A5="","",A5+1)</f>
        <v>4</v>
      </c>
      <c r="B7" s="8" t="str">
        <f>IF(A7="","",(VLOOKUP(A7,명단!$A:$H,5,0)))</f>
        <v>용인ACE</v>
      </c>
      <c r="C7" s="9" t="str">
        <f>IF(A7="","",(VLOOKUP(A7,명단!$A:$H,6,0)))</f>
        <v>박점성</v>
      </c>
      <c r="D7" s="8" t="str">
        <f>IF(A7="","",(VLOOKUP(A7,명단!$A:$H,5,0)))</f>
        <v>용인ACE</v>
      </c>
      <c r="E7" s="9" t="str">
        <f>IF(A7="","",(VLOOKUP(A7,명단!$A:$H,8,0)))</f>
        <v>이하영</v>
      </c>
    </row>
    <row r="8" spans="1:5" ht="26.25" customHeight="1" x14ac:dyDescent="0.3">
      <c r="A8" s="153"/>
      <c r="B8" s="271" t="str">
        <f>IF(A7="","","2016 용인시·경인일보배 행운권")</f>
        <v>2016 용인시·경인일보배 행운권</v>
      </c>
      <c r="C8" s="272"/>
      <c r="D8" s="271" t="str">
        <f>IF(C7="","","2016 용인시·경인일보배 행운권")</f>
        <v>2016 용인시·경인일보배 행운권</v>
      </c>
      <c r="E8" s="273"/>
    </row>
    <row r="9" spans="1:5" ht="53.25" customHeight="1" x14ac:dyDescent="0.3">
      <c r="A9" s="154">
        <f>IF(A7="","",A7+1)</f>
        <v>5</v>
      </c>
      <c r="B9" s="8" t="str">
        <f>IF(A9="","",(VLOOKUP(A9,명단!$A:$H,5,0)))</f>
        <v>테크니스</v>
      </c>
      <c r="C9" s="9" t="str">
        <f>IF(A9="","",(VLOOKUP(A9,명단!$A:$H,6,0)))</f>
        <v>유민제</v>
      </c>
      <c r="D9" s="8" t="str">
        <f>IF(A9="","",(VLOOKUP(A9,명단!$A:$H,5,0)))</f>
        <v>테크니스</v>
      </c>
      <c r="E9" s="9" t="str">
        <f>IF(A9="","",(VLOOKUP(A9,명단!$A:$H,8,0)))</f>
        <v>최두식</v>
      </c>
    </row>
    <row r="10" spans="1:5" ht="26.25" customHeight="1" x14ac:dyDescent="0.3">
      <c r="A10" s="153"/>
      <c r="B10" s="271" t="str">
        <f>IF(A9="","","2016 용인시·경인일보배 행운권")</f>
        <v>2016 용인시·경인일보배 행운권</v>
      </c>
      <c r="C10" s="272"/>
      <c r="D10" s="271" t="str">
        <f>IF(C9="","","2016 용인시·경인일보배 행운권")</f>
        <v>2016 용인시·경인일보배 행운권</v>
      </c>
      <c r="E10" s="273"/>
    </row>
    <row r="11" spans="1:5" ht="53.25" customHeight="1" x14ac:dyDescent="0.3">
      <c r="A11" s="154">
        <f>IF(A9="","",A9+1)</f>
        <v>6</v>
      </c>
      <c r="B11" s="8" t="str">
        <f>IF(A11="","",(VLOOKUP(A11,명단!$A:$H,5,0)))</f>
        <v>배즐사</v>
      </c>
      <c r="C11" s="9" t="str">
        <f>IF(A11="","",(VLOOKUP(A11,명단!$A:$H,6,0)))</f>
        <v>배범근</v>
      </c>
      <c r="D11" s="8" t="str">
        <f>IF(A11="","",(VLOOKUP(A11,명단!$A:$H,5,0)))</f>
        <v>배즐사</v>
      </c>
      <c r="E11" s="9" t="str">
        <f>IF(A11="","",(VLOOKUP(A11,명단!$A:$H,8,0)))</f>
        <v>이준희</v>
      </c>
    </row>
    <row r="12" spans="1:5" ht="26.25" customHeight="1" x14ac:dyDescent="0.3">
      <c r="A12" s="153"/>
      <c r="B12" s="271" t="str">
        <f>IF(A11="","","2016 용인시·경인일보배 행운권")</f>
        <v>2016 용인시·경인일보배 행운권</v>
      </c>
      <c r="C12" s="272"/>
      <c r="D12" s="271" t="str">
        <f>IF(C11="","","2016 용인시·경인일보배 행운권")</f>
        <v>2016 용인시·경인일보배 행운권</v>
      </c>
      <c r="E12" s="273"/>
    </row>
    <row r="13" spans="1:5" ht="53.25" customHeight="1" x14ac:dyDescent="0.3">
      <c r="A13" s="154">
        <f>IF(A11="","",A11+1)</f>
        <v>7</v>
      </c>
      <c r="B13" s="8" t="str">
        <f>IF(A13="","",(VLOOKUP(A13,명단!$A:$H,5,0)))</f>
        <v>배즐사</v>
      </c>
      <c r="C13" s="9" t="str">
        <f>IF(A13="","",(VLOOKUP(A13,명단!$A:$H,6,0)))</f>
        <v>조명훈</v>
      </c>
      <c r="D13" s="8" t="str">
        <f>IF(A13="","",(VLOOKUP(A13,명단!$A:$H,5,0)))</f>
        <v>배즐사</v>
      </c>
      <c r="E13" s="9" t="str">
        <f>IF(A13="","",(VLOOKUP(A13,명단!$A:$H,8,0)))</f>
        <v>김중원</v>
      </c>
    </row>
    <row r="14" spans="1:5" ht="26.25" customHeight="1" x14ac:dyDescent="0.3">
      <c r="A14" s="153"/>
      <c r="B14" s="271" t="str">
        <f>IF(A13="","","2016 용인시·경인일보배 행운권")</f>
        <v>2016 용인시·경인일보배 행운권</v>
      </c>
      <c r="C14" s="272"/>
      <c r="D14" s="271" t="str">
        <f>IF(C13="","","2016 용인시·경인일보배 행운권")</f>
        <v>2016 용인시·경인일보배 행운권</v>
      </c>
      <c r="E14" s="273"/>
    </row>
    <row r="15" spans="1:5" ht="53.25" customHeight="1" x14ac:dyDescent="0.3">
      <c r="A15" s="154">
        <f>IF(A13="","",A13+1)</f>
        <v>8</v>
      </c>
      <c r="B15" s="8" t="str">
        <f>IF(A15="","",(VLOOKUP(A15,명단!$A:$H,5,0)))</f>
        <v>신성</v>
      </c>
      <c r="C15" s="9" t="str">
        <f>IF(A15="","",(VLOOKUP(A15,명단!$A:$H,6,0)))</f>
        <v>한재우</v>
      </c>
      <c r="D15" s="8" t="str">
        <f>IF(A15="","",(VLOOKUP(A15,명단!$A:$H,5,0)))</f>
        <v>신성</v>
      </c>
      <c r="E15" s="9" t="str">
        <f>IF(A15="","",(VLOOKUP(A15,명단!$A:$H,8,0)))</f>
        <v>김종혁</v>
      </c>
    </row>
    <row r="16" spans="1:5" ht="26.25" customHeight="1" x14ac:dyDescent="0.3">
      <c r="A16" s="153"/>
      <c r="B16" s="271" t="str">
        <f>IF(A15="","","2016 용인시·경인일보배 행운권")</f>
        <v>2016 용인시·경인일보배 행운권</v>
      </c>
      <c r="C16" s="272"/>
      <c r="D16" s="271" t="str">
        <f>IF(C15="","","2016 용인시·경인일보배 행운권")</f>
        <v>2016 용인시·경인일보배 행운권</v>
      </c>
      <c r="E16" s="273"/>
    </row>
    <row r="17" spans="1:5" ht="53.25" customHeight="1" x14ac:dyDescent="0.3">
      <c r="A17" s="154">
        <f>IF(A15="","",A15+1)</f>
        <v>9</v>
      </c>
      <c r="B17" s="8" t="str">
        <f>IF(A17="","",(VLOOKUP(A17,명단!$A:$H,5,0)))</f>
        <v>용인ACE</v>
      </c>
      <c r="C17" s="9" t="str">
        <f>IF(A17="","",(VLOOKUP(A17,명단!$A:$H,6,0)))</f>
        <v>김일주</v>
      </c>
      <c r="D17" s="8" t="str">
        <f>IF(A17="","",(VLOOKUP(A17,명단!$A:$H,5,0)))</f>
        <v>용인ACE</v>
      </c>
      <c r="E17" s="9" t="str">
        <f>IF(A17="","",(VLOOKUP(A17,명단!$A:$H,8,0)))</f>
        <v>김성욱</v>
      </c>
    </row>
    <row r="18" spans="1:5" ht="26.25" customHeight="1" x14ac:dyDescent="0.3">
      <c r="A18" s="153"/>
      <c r="B18" s="271" t="str">
        <f>IF(A17="","","2016 용인시·경인일보배 행운권")</f>
        <v>2016 용인시·경인일보배 행운권</v>
      </c>
      <c r="C18" s="272"/>
      <c r="D18" s="271" t="str">
        <f>IF(C17="","","2016 용인시·경인일보배 행운권")</f>
        <v>2016 용인시·경인일보배 행운권</v>
      </c>
      <c r="E18" s="273"/>
    </row>
    <row r="19" spans="1:5" ht="53.25" customHeight="1" x14ac:dyDescent="0.3">
      <c r="A19" s="154">
        <f>IF(A17="","",A17+1)</f>
        <v>10</v>
      </c>
      <c r="B19" s="8" t="str">
        <f>IF(A19="","",(VLOOKUP(A19,명단!$A:$H,5,0)))</f>
        <v>용인ACE</v>
      </c>
      <c r="C19" s="9" t="str">
        <f>IF(A19="","",(VLOOKUP(A19,명단!$A:$H,6,0)))</f>
        <v>박석환</v>
      </c>
      <c r="D19" s="8" t="str">
        <f>IF(A19="","",(VLOOKUP(A19,명단!$A:$H,5,0)))</f>
        <v>용인ACE</v>
      </c>
      <c r="E19" s="9" t="str">
        <f>IF(A19="","",(VLOOKUP(A19,명단!$A:$H,8,0)))</f>
        <v>기명수</v>
      </c>
    </row>
    <row r="20" spans="1:5" ht="26.25" customHeight="1" x14ac:dyDescent="0.3">
      <c r="A20" s="153"/>
      <c r="B20" s="271" t="str">
        <f>IF(A19="","","2016 용인시·경인일보배 행운권")</f>
        <v>2016 용인시·경인일보배 행운권</v>
      </c>
      <c r="C20" s="272"/>
      <c r="D20" s="271" t="str">
        <f>IF(C19="","","2016 용인시·경인일보배 행운권")</f>
        <v>2016 용인시·경인일보배 행운권</v>
      </c>
      <c r="E20" s="273"/>
    </row>
  </sheetData>
  <sheetProtection sheet="1" objects="1" scenarios="1"/>
  <mergeCells count="20">
    <mergeCell ref="B2:C2"/>
    <mergeCell ref="D2:E2"/>
    <mergeCell ref="B4:C4"/>
    <mergeCell ref="D4:E4"/>
    <mergeCell ref="B6:C6"/>
    <mergeCell ref="D6:E6"/>
    <mergeCell ref="B8:C8"/>
    <mergeCell ref="D8:E8"/>
    <mergeCell ref="B10:C10"/>
    <mergeCell ref="D10:E10"/>
    <mergeCell ref="B12:C12"/>
    <mergeCell ref="D12:E12"/>
    <mergeCell ref="B20:C20"/>
    <mergeCell ref="D20:E20"/>
    <mergeCell ref="B14:C14"/>
    <mergeCell ref="D14:E14"/>
    <mergeCell ref="B16:C16"/>
    <mergeCell ref="D16:E16"/>
    <mergeCell ref="B18:C18"/>
    <mergeCell ref="D18:E18"/>
  </mergeCells>
  <phoneticPr fontId="2" type="noConversion"/>
  <printOptions horizontalCentered="1" verticalCentered="1"/>
  <pageMargins left="0" right="0" top="0" bottom="0" header="0" footer="0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showGridLines="0" workbookViewId="0">
      <selection activeCell="G3" sqref="G3:G108"/>
    </sheetView>
  </sheetViews>
  <sheetFormatPr defaultColWidth="23.5" defaultRowHeight="42.75" customHeight="1" x14ac:dyDescent="0.3"/>
  <cols>
    <col min="1" max="1" width="4.875" style="11" customWidth="1"/>
    <col min="2" max="5" width="21.25" style="10" customWidth="1"/>
    <col min="6" max="16384" width="23.5" style="10"/>
  </cols>
  <sheetData>
    <row r="1" spans="1:5" ht="53.25" customHeight="1" x14ac:dyDescent="0.3">
      <c r="A1" s="152">
        <v>1</v>
      </c>
      <c r="B1" s="8" t="str">
        <f>IF(A1="","","행운권")</f>
        <v>행운권</v>
      </c>
      <c r="C1" s="12">
        <f>IF(A1="","",A1)</f>
        <v>1</v>
      </c>
      <c r="D1" s="8" t="str">
        <f>B1</f>
        <v>행운권</v>
      </c>
      <c r="E1" s="13">
        <f>C1</f>
        <v>1</v>
      </c>
    </row>
    <row r="2" spans="1:5" ht="26.25" customHeight="1" x14ac:dyDescent="0.3">
      <c r="A2" s="153"/>
      <c r="B2" s="271" t="str">
        <f>IF(A1="","","2016 용인시·경인일보배 행운권")</f>
        <v>2016 용인시·경인일보배 행운권</v>
      </c>
      <c r="C2" s="272"/>
      <c r="D2" s="271" t="str">
        <f>IF(C1="","","2016 용인시·경인일보배 행운권")</f>
        <v>2016 용인시·경인일보배 행운권</v>
      </c>
      <c r="E2" s="273"/>
    </row>
    <row r="3" spans="1:5" ht="53.25" customHeight="1" x14ac:dyDescent="0.3">
      <c r="A3" s="154">
        <f>IF(A1="","",A1+1)</f>
        <v>2</v>
      </c>
      <c r="B3" s="8" t="str">
        <f>IF(A3="","","행운권")</f>
        <v>행운권</v>
      </c>
      <c r="C3" s="12">
        <f>IF(A3="","",A3)</f>
        <v>2</v>
      </c>
      <c r="D3" s="8" t="str">
        <f t="shared" ref="D3:D19" si="0">B3</f>
        <v>행운권</v>
      </c>
      <c r="E3" s="13">
        <f>C3</f>
        <v>2</v>
      </c>
    </row>
    <row r="4" spans="1:5" ht="26.25" customHeight="1" x14ac:dyDescent="0.3">
      <c r="A4" s="153"/>
      <c r="B4" s="271" t="str">
        <f>IF(A3="","","2016 용인시·경인일보배 행운권")</f>
        <v>2016 용인시·경인일보배 행운권</v>
      </c>
      <c r="C4" s="272"/>
      <c r="D4" s="271" t="str">
        <f>IF(C3="","","2016 용인시·경인일보배 행운권")</f>
        <v>2016 용인시·경인일보배 행운권</v>
      </c>
      <c r="E4" s="273"/>
    </row>
    <row r="5" spans="1:5" ht="53.25" customHeight="1" x14ac:dyDescent="0.3">
      <c r="A5" s="154">
        <f>IF(A3="","",A3+1)</f>
        <v>3</v>
      </c>
      <c r="B5" s="8" t="str">
        <f>IF(A5="","","행운권")</f>
        <v>행운권</v>
      </c>
      <c r="C5" s="12">
        <f>IF(A5="","",A5)</f>
        <v>3</v>
      </c>
      <c r="D5" s="8" t="str">
        <f t="shared" si="0"/>
        <v>행운권</v>
      </c>
      <c r="E5" s="13">
        <f>C5</f>
        <v>3</v>
      </c>
    </row>
    <row r="6" spans="1:5" ht="26.25" customHeight="1" x14ac:dyDescent="0.3">
      <c r="A6" s="153"/>
      <c r="B6" s="271" t="str">
        <f>IF(A5="","","2016 용인시·경인일보배 행운권")</f>
        <v>2016 용인시·경인일보배 행운권</v>
      </c>
      <c r="C6" s="272"/>
      <c r="D6" s="271" t="str">
        <f>IF(C5="","","2016 용인시·경인일보배 행운권")</f>
        <v>2016 용인시·경인일보배 행운권</v>
      </c>
      <c r="E6" s="273"/>
    </row>
    <row r="7" spans="1:5" ht="53.25" customHeight="1" x14ac:dyDescent="0.3">
      <c r="A7" s="154">
        <f>IF(A5="","",A5+1)</f>
        <v>4</v>
      </c>
      <c r="B7" s="8" t="str">
        <f>IF(A7="","","행운권")</f>
        <v>행운권</v>
      </c>
      <c r="C7" s="12">
        <f>IF(A7="","",A7)</f>
        <v>4</v>
      </c>
      <c r="D7" s="8" t="str">
        <f t="shared" si="0"/>
        <v>행운권</v>
      </c>
      <c r="E7" s="13">
        <f>C7</f>
        <v>4</v>
      </c>
    </row>
    <row r="8" spans="1:5" ht="26.25" customHeight="1" x14ac:dyDescent="0.3">
      <c r="A8" s="153"/>
      <c r="B8" s="271" t="str">
        <f>IF(A7="","","2016 용인시·경인일보배 행운권")</f>
        <v>2016 용인시·경인일보배 행운권</v>
      </c>
      <c r="C8" s="272"/>
      <c r="D8" s="271" t="str">
        <f>IF(C7="","","2016 용인시·경인일보배 행운권")</f>
        <v>2016 용인시·경인일보배 행운권</v>
      </c>
      <c r="E8" s="273"/>
    </row>
    <row r="9" spans="1:5" ht="53.25" customHeight="1" x14ac:dyDescent="0.3">
      <c r="A9" s="154">
        <f>IF(A7="","",A7+1)</f>
        <v>5</v>
      </c>
      <c r="B9" s="8" t="str">
        <f>IF(A9="","","행운권")</f>
        <v>행운권</v>
      </c>
      <c r="C9" s="12">
        <f>IF(A9="","",A9)</f>
        <v>5</v>
      </c>
      <c r="D9" s="8" t="str">
        <f t="shared" si="0"/>
        <v>행운권</v>
      </c>
      <c r="E9" s="13">
        <f>C9</f>
        <v>5</v>
      </c>
    </row>
    <row r="10" spans="1:5" ht="26.25" customHeight="1" x14ac:dyDescent="0.3">
      <c r="A10" s="153"/>
      <c r="B10" s="271" t="str">
        <f>IF(A9="","","2016 용인시·경인일보배 행운권")</f>
        <v>2016 용인시·경인일보배 행운권</v>
      </c>
      <c r="C10" s="272"/>
      <c r="D10" s="271" t="str">
        <f>IF(C9="","","2016 용인시·경인일보배 행운권")</f>
        <v>2016 용인시·경인일보배 행운권</v>
      </c>
      <c r="E10" s="273"/>
    </row>
    <row r="11" spans="1:5" ht="53.25" customHeight="1" x14ac:dyDescent="0.3">
      <c r="A11" s="154">
        <f>IF(A9="","",A9+1)</f>
        <v>6</v>
      </c>
      <c r="B11" s="8" t="str">
        <f>IF(A11="","","행운권")</f>
        <v>행운권</v>
      </c>
      <c r="C11" s="12">
        <f>IF(A11="","",A11)</f>
        <v>6</v>
      </c>
      <c r="D11" s="8" t="str">
        <f t="shared" si="0"/>
        <v>행운권</v>
      </c>
      <c r="E11" s="13">
        <f>C11</f>
        <v>6</v>
      </c>
    </row>
    <row r="12" spans="1:5" ht="26.25" customHeight="1" x14ac:dyDescent="0.3">
      <c r="A12" s="153"/>
      <c r="B12" s="271" t="str">
        <f>IF(A11="","","2016 용인시·경인일보배 행운권")</f>
        <v>2016 용인시·경인일보배 행운권</v>
      </c>
      <c r="C12" s="272"/>
      <c r="D12" s="271" t="str">
        <f>IF(C11="","","2016 용인시·경인일보배 행운권")</f>
        <v>2016 용인시·경인일보배 행운권</v>
      </c>
      <c r="E12" s="273"/>
    </row>
    <row r="13" spans="1:5" ht="53.25" customHeight="1" x14ac:dyDescent="0.3">
      <c r="A13" s="154">
        <f>IF(A11="","",A11+1)</f>
        <v>7</v>
      </c>
      <c r="B13" s="8" t="str">
        <f>IF(A13="","","행운권")</f>
        <v>행운권</v>
      </c>
      <c r="C13" s="12">
        <f>IF(A13="","",A13)</f>
        <v>7</v>
      </c>
      <c r="D13" s="8" t="str">
        <f t="shared" si="0"/>
        <v>행운권</v>
      </c>
      <c r="E13" s="13">
        <f>C13</f>
        <v>7</v>
      </c>
    </row>
    <row r="14" spans="1:5" ht="26.25" customHeight="1" x14ac:dyDescent="0.3">
      <c r="A14" s="153"/>
      <c r="B14" s="271" t="str">
        <f>IF(A13="","","2016 용인시·경인일보배 행운권")</f>
        <v>2016 용인시·경인일보배 행운권</v>
      </c>
      <c r="C14" s="272"/>
      <c r="D14" s="271" t="str">
        <f>IF(C13="","","2016 용인시·경인일보배 행운권")</f>
        <v>2016 용인시·경인일보배 행운권</v>
      </c>
      <c r="E14" s="273"/>
    </row>
    <row r="15" spans="1:5" ht="53.25" customHeight="1" x14ac:dyDescent="0.3">
      <c r="A15" s="154">
        <f>IF(A13="","",A13+1)</f>
        <v>8</v>
      </c>
      <c r="B15" s="8" t="str">
        <f>IF(A15="","","행운권")</f>
        <v>행운권</v>
      </c>
      <c r="C15" s="12">
        <f>IF(A15="","",A15)</f>
        <v>8</v>
      </c>
      <c r="D15" s="8" t="str">
        <f t="shared" si="0"/>
        <v>행운권</v>
      </c>
      <c r="E15" s="13">
        <f>C15</f>
        <v>8</v>
      </c>
    </row>
    <row r="16" spans="1:5" ht="26.25" customHeight="1" x14ac:dyDescent="0.3">
      <c r="A16" s="153"/>
      <c r="B16" s="271" t="str">
        <f>IF(A15="","","2016 용인시·경인일보배 행운권")</f>
        <v>2016 용인시·경인일보배 행운권</v>
      </c>
      <c r="C16" s="272"/>
      <c r="D16" s="271" t="str">
        <f>IF(C15="","","2016 용인시·경인일보배 행운권")</f>
        <v>2016 용인시·경인일보배 행운권</v>
      </c>
      <c r="E16" s="273"/>
    </row>
    <row r="17" spans="1:5" ht="53.25" customHeight="1" x14ac:dyDescent="0.3">
      <c r="A17" s="154">
        <f>IF(A15="","",A15+1)</f>
        <v>9</v>
      </c>
      <c r="B17" s="8" t="str">
        <f>IF(A17="","","행운권")</f>
        <v>행운권</v>
      </c>
      <c r="C17" s="12">
        <f>IF(A17="","",A17)</f>
        <v>9</v>
      </c>
      <c r="D17" s="8" t="str">
        <f t="shared" si="0"/>
        <v>행운권</v>
      </c>
      <c r="E17" s="13">
        <f>C17</f>
        <v>9</v>
      </c>
    </row>
    <row r="18" spans="1:5" ht="26.25" customHeight="1" x14ac:dyDescent="0.3">
      <c r="A18" s="153"/>
      <c r="B18" s="271" t="str">
        <f>IF(A17="","","2016 용인시·경인일보배 행운권")</f>
        <v>2016 용인시·경인일보배 행운권</v>
      </c>
      <c r="C18" s="272"/>
      <c r="D18" s="271" t="str">
        <f>IF(C17="","","2016 용인시·경인일보배 행운권")</f>
        <v>2016 용인시·경인일보배 행운권</v>
      </c>
      <c r="E18" s="273"/>
    </row>
    <row r="19" spans="1:5" ht="53.25" customHeight="1" x14ac:dyDescent="0.3">
      <c r="A19" s="154">
        <f>IF(A17="","",A17+1)</f>
        <v>10</v>
      </c>
      <c r="B19" s="8" t="str">
        <f>IF(A19="","","행운권")</f>
        <v>행운권</v>
      </c>
      <c r="C19" s="12">
        <f>IF(A19="","",A19)</f>
        <v>10</v>
      </c>
      <c r="D19" s="8" t="str">
        <f t="shared" si="0"/>
        <v>행운권</v>
      </c>
      <c r="E19" s="13">
        <f>C19</f>
        <v>10</v>
      </c>
    </row>
    <row r="20" spans="1:5" ht="26.25" customHeight="1" x14ac:dyDescent="0.3">
      <c r="A20" s="153"/>
      <c r="B20" s="271" t="str">
        <f>IF(A19="","","2016 용인시·경인일보배 행운권")</f>
        <v>2016 용인시·경인일보배 행운권</v>
      </c>
      <c r="C20" s="272"/>
      <c r="D20" s="271" t="str">
        <f>IF(C19="","","2016 용인시·경인일보배 행운권")</f>
        <v>2016 용인시·경인일보배 행운권</v>
      </c>
      <c r="E20" s="273"/>
    </row>
  </sheetData>
  <sheetProtection sheet="1" objects="1" scenarios="1"/>
  <mergeCells count="20">
    <mergeCell ref="B2:C2"/>
    <mergeCell ref="D2:E2"/>
    <mergeCell ref="B4:C4"/>
    <mergeCell ref="D4:E4"/>
    <mergeCell ref="B6:C6"/>
    <mergeCell ref="D6:E6"/>
    <mergeCell ref="B8:C8"/>
    <mergeCell ref="D8:E8"/>
    <mergeCell ref="B10:C10"/>
    <mergeCell ref="D10:E10"/>
    <mergeCell ref="B12:C12"/>
    <mergeCell ref="D12:E12"/>
    <mergeCell ref="B20:C20"/>
    <mergeCell ref="D20:E20"/>
    <mergeCell ref="B14:C14"/>
    <mergeCell ref="D14:E14"/>
    <mergeCell ref="B16:C16"/>
    <mergeCell ref="D16:E16"/>
    <mergeCell ref="B18:C18"/>
    <mergeCell ref="D18:E18"/>
  </mergeCells>
  <phoneticPr fontId="2" type="noConversion"/>
  <printOptions horizontalCentered="1" verticalCentered="1"/>
  <pageMargins left="0" right="0" top="0" bottom="0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6"/>
  <sheetViews>
    <sheetView topLeftCell="A91" zoomScale="115" zoomScaleNormal="115" workbookViewId="0">
      <selection activeCell="A39" sqref="A39:A116"/>
    </sheetView>
  </sheetViews>
  <sheetFormatPr defaultRowHeight="15" customHeight="1" x14ac:dyDescent="0.3"/>
  <cols>
    <col min="1" max="1" width="4.875" style="182" customWidth="1"/>
    <col min="2" max="2" width="11" style="2" bestFit="1" customWidth="1"/>
    <col min="3" max="16384" width="9" style="181"/>
  </cols>
  <sheetData>
    <row r="1" spans="1:2" ht="15" customHeight="1" x14ac:dyDescent="0.3">
      <c r="A1" s="179" t="s">
        <v>75</v>
      </c>
      <c r="B1" s="180" t="s">
        <v>14</v>
      </c>
    </row>
    <row r="2" spans="1:2" ht="15" customHeight="1" x14ac:dyDescent="0.3">
      <c r="A2" s="182">
        <v>1</v>
      </c>
      <c r="B2" s="2" t="s">
        <v>279</v>
      </c>
    </row>
    <row r="3" spans="1:2" ht="15" customHeight="1" x14ac:dyDescent="0.3">
      <c r="A3" s="182">
        <v>2</v>
      </c>
      <c r="B3" s="2" t="s">
        <v>28</v>
      </c>
    </row>
    <row r="4" spans="1:2" ht="15" customHeight="1" x14ac:dyDescent="0.3">
      <c r="A4" s="182">
        <v>3</v>
      </c>
      <c r="B4" s="2" t="s">
        <v>280</v>
      </c>
    </row>
    <row r="5" spans="1:2" ht="15" customHeight="1" x14ac:dyDescent="0.3">
      <c r="A5" s="182">
        <v>4</v>
      </c>
      <c r="B5" s="2" t="s">
        <v>76</v>
      </c>
    </row>
    <row r="6" spans="1:2" ht="15" customHeight="1" x14ac:dyDescent="0.3">
      <c r="A6" s="182">
        <v>5</v>
      </c>
      <c r="B6" s="2" t="s">
        <v>281</v>
      </c>
    </row>
    <row r="7" spans="1:2" ht="15" customHeight="1" x14ac:dyDescent="0.3">
      <c r="A7" s="182">
        <v>6</v>
      </c>
      <c r="B7" s="2" t="s">
        <v>34</v>
      </c>
    </row>
    <row r="8" spans="1:2" ht="15" customHeight="1" x14ac:dyDescent="0.3">
      <c r="A8" s="182">
        <v>7</v>
      </c>
      <c r="B8" s="180" t="s">
        <v>282</v>
      </c>
    </row>
    <row r="9" spans="1:2" ht="15" customHeight="1" x14ac:dyDescent="0.3">
      <c r="A9" s="182">
        <v>8</v>
      </c>
      <c r="B9" s="2" t="s">
        <v>25</v>
      </c>
    </row>
    <row r="10" spans="1:2" ht="15" customHeight="1" x14ac:dyDescent="0.3">
      <c r="A10" s="182">
        <v>9</v>
      </c>
      <c r="B10" s="2" t="s">
        <v>66</v>
      </c>
    </row>
    <row r="11" spans="1:2" ht="15" customHeight="1" x14ac:dyDescent="0.3">
      <c r="A11" s="182">
        <v>10</v>
      </c>
      <c r="B11" s="2" t="s">
        <v>152</v>
      </c>
    </row>
    <row r="12" spans="1:2" ht="15" customHeight="1" x14ac:dyDescent="0.3">
      <c r="A12" s="182">
        <v>11</v>
      </c>
      <c r="B12" s="2" t="s">
        <v>53</v>
      </c>
    </row>
    <row r="13" spans="1:2" ht="15" customHeight="1" x14ac:dyDescent="0.3">
      <c r="A13" s="182">
        <v>12</v>
      </c>
      <c r="B13" s="2" t="s">
        <v>74</v>
      </c>
    </row>
    <row r="14" spans="1:2" ht="15" customHeight="1" x14ac:dyDescent="0.3">
      <c r="A14" s="182">
        <v>13</v>
      </c>
      <c r="B14" s="2" t="s">
        <v>77</v>
      </c>
    </row>
    <row r="15" spans="1:2" ht="15" customHeight="1" x14ac:dyDescent="0.3">
      <c r="A15" s="182">
        <v>14</v>
      </c>
      <c r="B15" s="2" t="s">
        <v>181</v>
      </c>
    </row>
    <row r="16" spans="1:2" ht="15" customHeight="1" x14ac:dyDescent="0.3">
      <c r="A16" s="182">
        <v>15</v>
      </c>
      <c r="B16" s="2" t="s">
        <v>71</v>
      </c>
    </row>
    <row r="17" spans="1:2" ht="15" customHeight="1" x14ac:dyDescent="0.3">
      <c r="A17" s="182">
        <v>16</v>
      </c>
      <c r="B17" s="2" t="s">
        <v>283</v>
      </c>
    </row>
    <row r="18" spans="1:2" ht="15" customHeight="1" x14ac:dyDescent="0.3">
      <c r="A18" s="182">
        <v>17</v>
      </c>
      <c r="B18" s="2" t="s">
        <v>55</v>
      </c>
    </row>
    <row r="19" spans="1:2" ht="15" customHeight="1" x14ac:dyDescent="0.3">
      <c r="A19" s="182">
        <v>18</v>
      </c>
      <c r="B19" s="2" t="s">
        <v>284</v>
      </c>
    </row>
    <row r="20" spans="1:2" ht="15" customHeight="1" x14ac:dyDescent="0.3">
      <c r="A20" s="182">
        <v>19</v>
      </c>
      <c r="B20" s="2" t="s">
        <v>78</v>
      </c>
    </row>
    <row r="21" spans="1:2" ht="15" customHeight="1" x14ac:dyDescent="0.3">
      <c r="A21" s="182">
        <v>20</v>
      </c>
      <c r="B21" s="2" t="s">
        <v>69</v>
      </c>
    </row>
    <row r="22" spans="1:2" ht="15" customHeight="1" x14ac:dyDescent="0.3">
      <c r="A22" s="182">
        <v>21</v>
      </c>
      <c r="B22" s="2" t="s">
        <v>79</v>
      </c>
    </row>
    <row r="23" spans="1:2" ht="15" customHeight="1" x14ac:dyDescent="0.3">
      <c r="A23" s="182">
        <v>22</v>
      </c>
      <c r="B23" s="2" t="s">
        <v>285</v>
      </c>
    </row>
    <row r="24" spans="1:2" ht="15" customHeight="1" x14ac:dyDescent="0.3">
      <c r="A24" s="182">
        <v>23</v>
      </c>
      <c r="B24" s="2" t="s">
        <v>21</v>
      </c>
    </row>
    <row r="25" spans="1:2" ht="15" customHeight="1" x14ac:dyDescent="0.3">
      <c r="A25" s="182">
        <v>24</v>
      </c>
      <c r="B25" s="2" t="s">
        <v>42</v>
      </c>
    </row>
    <row r="26" spans="1:2" ht="15" customHeight="1" x14ac:dyDescent="0.3">
      <c r="A26" s="182">
        <v>25</v>
      </c>
      <c r="B26" s="180" t="s">
        <v>719</v>
      </c>
    </row>
    <row r="27" spans="1:2" ht="15" customHeight="1" x14ac:dyDescent="0.3">
      <c r="A27" s="182">
        <v>26</v>
      </c>
      <c r="B27" s="180" t="s">
        <v>65</v>
      </c>
    </row>
    <row r="28" spans="1:2" ht="15" customHeight="1" x14ac:dyDescent="0.3">
      <c r="A28" s="182">
        <v>27</v>
      </c>
      <c r="B28" s="2" t="s">
        <v>27</v>
      </c>
    </row>
    <row r="29" spans="1:2" ht="15" customHeight="1" x14ac:dyDescent="0.3">
      <c r="A29" s="182">
        <v>28</v>
      </c>
      <c r="B29" s="2" t="s">
        <v>80</v>
      </c>
    </row>
    <row r="30" spans="1:2" ht="15" customHeight="1" x14ac:dyDescent="0.3">
      <c r="A30" s="182">
        <v>29</v>
      </c>
      <c r="B30" s="2" t="s">
        <v>46</v>
      </c>
    </row>
    <row r="31" spans="1:2" ht="15" customHeight="1" x14ac:dyDescent="0.3">
      <c r="A31" s="182">
        <v>30</v>
      </c>
      <c r="B31" s="2" t="s">
        <v>40</v>
      </c>
    </row>
    <row r="32" spans="1:2" ht="15" customHeight="1" x14ac:dyDescent="0.3">
      <c r="A32" s="182">
        <v>31</v>
      </c>
      <c r="B32" s="2" t="s">
        <v>43</v>
      </c>
    </row>
    <row r="33" spans="1:2" ht="15" customHeight="1" x14ac:dyDescent="0.3">
      <c r="A33" s="182">
        <v>32</v>
      </c>
      <c r="B33" s="2" t="s">
        <v>44</v>
      </c>
    </row>
    <row r="34" spans="1:2" ht="15" customHeight="1" x14ac:dyDescent="0.3">
      <c r="A34" s="182">
        <v>33</v>
      </c>
      <c r="B34" s="2" t="s">
        <v>70</v>
      </c>
    </row>
    <row r="35" spans="1:2" ht="15" customHeight="1" x14ac:dyDescent="0.3">
      <c r="A35" s="182">
        <v>34</v>
      </c>
      <c r="B35" s="2" t="s">
        <v>22</v>
      </c>
    </row>
    <row r="36" spans="1:2" ht="15" customHeight="1" x14ac:dyDescent="0.3">
      <c r="A36" s="182">
        <v>35</v>
      </c>
      <c r="B36" s="2" t="s">
        <v>29</v>
      </c>
    </row>
    <row r="37" spans="1:2" ht="15" customHeight="1" x14ac:dyDescent="0.3">
      <c r="A37" s="182">
        <v>36</v>
      </c>
      <c r="B37" s="2" t="s">
        <v>81</v>
      </c>
    </row>
    <row r="38" spans="1:2" ht="15" customHeight="1" x14ac:dyDescent="0.3">
      <c r="A38" s="183"/>
      <c r="B38" s="184"/>
    </row>
    <row r="39" spans="1:2" ht="15" customHeight="1" x14ac:dyDescent="0.3">
      <c r="A39" s="182">
        <v>37</v>
      </c>
      <c r="B39" s="2" t="s">
        <v>1145</v>
      </c>
    </row>
    <row r="40" spans="1:2" ht="15" customHeight="1" x14ac:dyDescent="0.3">
      <c r="A40" s="182">
        <v>38</v>
      </c>
      <c r="B40" s="2" t="s">
        <v>48</v>
      </c>
    </row>
    <row r="41" spans="1:2" ht="15" customHeight="1" x14ac:dyDescent="0.3">
      <c r="A41" s="182">
        <v>39</v>
      </c>
      <c r="B41" s="2" t="s">
        <v>1008</v>
      </c>
    </row>
    <row r="42" spans="1:2" ht="15" customHeight="1" x14ac:dyDescent="0.3">
      <c r="A42" s="182">
        <v>40</v>
      </c>
      <c r="B42" s="2" t="s">
        <v>287</v>
      </c>
    </row>
    <row r="43" spans="1:2" ht="15" customHeight="1" x14ac:dyDescent="0.3">
      <c r="A43" s="182">
        <v>41</v>
      </c>
      <c r="B43" s="193" t="s">
        <v>1364</v>
      </c>
    </row>
    <row r="44" spans="1:2" ht="15" customHeight="1" x14ac:dyDescent="0.3">
      <c r="A44" s="182">
        <v>42</v>
      </c>
      <c r="B44" s="2" t="s">
        <v>288</v>
      </c>
    </row>
    <row r="45" spans="1:2" ht="15" customHeight="1" x14ac:dyDescent="0.3">
      <c r="A45" s="182">
        <v>43</v>
      </c>
      <c r="B45" s="2" t="s">
        <v>162</v>
      </c>
    </row>
    <row r="46" spans="1:2" ht="15" customHeight="1" x14ac:dyDescent="0.3">
      <c r="A46" s="182">
        <v>44</v>
      </c>
      <c r="B46" s="1" t="s">
        <v>1050</v>
      </c>
    </row>
    <row r="47" spans="1:2" ht="15" customHeight="1" x14ac:dyDescent="0.3">
      <c r="A47" s="182">
        <v>45</v>
      </c>
      <c r="B47" s="2" t="s">
        <v>289</v>
      </c>
    </row>
    <row r="48" spans="1:2" ht="15" customHeight="1" x14ac:dyDescent="0.3">
      <c r="A48" s="182">
        <v>46</v>
      </c>
      <c r="B48" s="2" t="s">
        <v>782</v>
      </c>
    </row>
    <row r="49" spans="1:2" ht="15" customHeight="1" x14ac:dyDescent="0.3">
      <c r="A49" s="182">
        <v>47</v>
      </c>
      <c r="B49" s="2" t="s">
        <v>1202</v>
      </c>
    </row>
    <row r="50" spans="1:2" ht="15" customHeight="1" x14ac:dyDescent="0.3">
      <c r="A50" s="182">
        <v>48</v>
      </c>
      <c r="B50" s="2" t="s">
        <v>165</v>
      </c>
    </row>
    <row r="51" spans="1:2" ht="15" customHeight="1" x14ac:dyDescent="0.3">
      <c r="A51" s="182">
        <v>49</v>
      </c>
      <c r="B51" s="193" t="s">
        <v>1363</v>
      </c>
    </row>
    <row r="52" spans="1:2" ht="15" customHeight="1" x14ac:dyDescent="0.3">
      <c r="A52" s="182">
        <v>50</v>
      </c>
      <c r="B52" s="193" t="s">
        <v>1362</v>
      </c>
    </row>
    <row r="53" spans="1:2" ht="15" customHeight="1" x14ac:dyDescent="0.3">
      <c r="A53" s="182">
        <v>51</v>
      </c>
      <c r="B53" s="2" t="s">
        <v>252</v>
      </c>
    </row>
    <row r="54" spans="1:2" ht="15" customHeight="1" x14ac:dyDescent="0.3">
      <c r="A54" s="182">
        <v>52</v>
      </c>
      <c r="B54" s="2" t="s">
        <v>167</v>
      </c>
    </row>
    <row r="55" spans="1:2" ht="15" customHeight="1" x14ac:dyDescent="0.3">
      <c r="A55" s="182">
        <v>53</v>
      </c>
      <c r="B55" s="2" t="s">
        <v>169</v>
      </c>
    </row>
    <row r="56" spans="1:2" ht="15" customHeight="1" x14ac:dyDescent="0.3">
      <c r="A56" s="182">
        <v>54</v>
      </c>
      <c r="B56" s="2" t="s">
        <v>290</v>
      </c>
    </row>
    <row r="57" spans="1:2" ht="15" customHeight="1" x14ac:dyDescent="0.3">
      <c r="A57" s="182">
        <v>55</v>
      </c>
      <c r="B57" s="2" t="s">
        <v>172</v>
      </c>
    </row>
    <row r="58" spans="1:2" ht="15" customHeight="1" x14ac:dyDescent="0.3">
      <c r="A58" s="182">
        <v>56</v>
      </c>
      <c r="B58" s="2" t="s">
        <v>174</v>
      </c>
    </row>
    <row r="59" spans="1:2" ht="15" customHeight="1" x14ac:dyDescent="0.3">
      <c r="A59" s="182">
        <v>57</v>
      </c>
      <c r="B59" s="2" t="s">
        <v>783</v>
      </c>
    </row>
    <row r="60" spans="1:2" ht="15" customHeight="1" x14ac:dyDescent="0.3">
      <c r="A60" s="182">
        <v>58</v>
      </c>
      <c r="B60" s="2" t="s">
        <v>291</v>
      </c>
    </row>
    <row r="61" spans="1:2" ht="15" customHeight="1" x14ac:dyDescent="0.3">
      <c r="A61" s="182">
        <v>59</v>
      </c>
      <c r="B61" s="2" t="s">
        <v>292</v>
      </c>
    </row>
    <row r="62" spans="1:2" ht="15" customHeight="1" x14ac:dyDescent="0.3">
      <c r="A62" s="182">
        <v>60</v>
      </c>
      <c r="B62" s="180" t="s">
        <v>177</v>
      </c>
    </row>
    <row r="63" spans="1:2" ht="15" customHeight="1" x14ac:dyDescent="0.3">
      <c r="A63" s="182">
        <v>61</v>
      </c>
      <c r="B63" s="2" t="s">
        <v>1204</v>
      </c>
    </row>
    <row r="64" spans="1:2" ht="15" customHeight="1" x14ac:dyDescent="0.3">
      <c r="A64" s="182">
        <v>62</v>
      </c>
      <c r="B64" s="2" t="s">
        <v>23</v>
      </c>
    </row>
    <row r="65" spans="1:2" ht="15" customHeight="1" x14ac:dyDescent="0.3">
      <c r="A65" s="182">
        <v>63</v>
      </c>
      <c r="B65" s="2" t="s">
        <v>1208</v>
      </c>
    </row>
    <row r="66" spans="1:2" ht="15" customHeight="1" x14ac:dyDescent="0.3">
      <c r="A66" s="182">
        <v>64</v>
      </c>
      <c r="B66" s="2" t="s">
        <v>787</v>
      </c>
    </row>
    <row r="67" spans="1:2" ht="15" customHeight="1" x14ac:dyDescent="0.3">
      <c r="A67" s="182">
        <v>65</v>
      </c>
      <c r="B67" s="2" t="s">
        <v>1168</v>
      </c>
    </row>
    <row r="68" spans="1:2" ht="15" customHeight="1" x14ac:dyDescent="0.3">
      <c r="A68" s="182">
        <v>66</v>
      </c>
      <c r="B68" s="180" t="s">
        <v>179</v>
      </c>
    </row>
    <row r="69" spans="1:2" ht="15" customHeight="1" x14ac:dyDescent="0.3">
      <c r="A69" s="182">
        <v>67</v>
      </c>
      <c r="B69" s="2" t="s">
        <v>243</v>
      </c>
    </row>
    <row r="70" spans="1:2" ht="15" customHeight="1" x14ac:dyDescent="0.3">
      <c r="A70" s="182">
        <v>68</v>
      </c>
      <c r="B70" s="2" t="s">
        <v>293</v>
      </c>
    </row>
    <row r="71" spans="1:2" ht="15" customHeight="1" x14ac:dyDescent="0.3">
      <c r="A71" s="182">
        <v>69</v>
      </c>
      <c r="B71" s="2" t="s">
        <v>312</v>
      </c>
    </row>
    <row r="72" spans="1:2" ht="15" customHeight="1" x14ac:dyDescent="0.3">
      <c r="A72" s="182">
        <v>70</v>
      </c>
      <c r="B72" s="2" t="s">
        <v>294</v>
      </c>
    </row>
    <row r="73" spans="1:2" ht="15" customHeight="1" x14ac:dyDescent="0.3">
      <c r="A73" s="182">
        <v>71</v>
      </c>
      <c r="B73" s="2" t="s">
        <v>295</v>
      </c>
    </row>
    <row r="74" spans="1:2" ht="15" customHeight="1" x14ac:dyDescent="0.3">
      <c r="A74" s="182">
        <v>72</v>
      </c>
      <c r="B74" s="2" t="s">
        <v>296</v>
      </c>
    </row>
    <row r="75" spans="1:2" ht="15" customHeight="1" x14ac:dyDescent="0.3">
      <c r="A75" s="182">
        <v>73</v>
      </c>
      <c r="B75" s="2" t="s">
        <v>26</v>
      </c>
    </row>
    <row r="76" spans="1:2" ht="15" customHeight="1" x14ac:dyDescent="0.3">
      <c r="A76" s="182">
        <v>74</v>
      </c>
      <c r="B76" s="2" t="s">
        <v>297</v>
      </c>
    </row>
    <row r="77" spans="1:2" ht="15" customHeight="1" x14ac:dyDescent="0.3">
      <c r="A77" s="182">
        <v>75</v>
      </c>
      <c r="B77" s="2" t="s">
        <v>1153</v>
      </c>
    </row>
    <row r="78" spans="1:2" ht="15" customHeight="1" x14ac:dyDescent="0.3">
      <c r="A78" s="182">
        <v>76</v>
      </c>
      <c r="B78" s="2" t="s">
        <v>185</v>
      </c>
    </row>
    <row r="79" spans="1:2" ht="15" customHeight="1" x14ac:dyDescent="0.3">
      <c r="A79" s="182">
        <v>77</v>
      </c>
      <c r="B79" s="2" t="s">
        <v>298</v>
      </c>
    </row>
    <row r="80" spans="1:2" ht="15" customHeight="1" x14ac:dyDescent="0.3">
      <c r="A80" s="182">
        <v>78</v>
      </c>
      <c r="B80" s="2" t="s">
        <v>30</v>
      </c>
    </row>
    <row r="81" spans="1:2" ht="15" customHeight="1" x14ac:dyDescent="0.3">
      <c r="A81" s="182">
        <v>79</v>
      </c>
      <c r="B81" s="2" t="s">
        <v>1203</v>
      </c>
    </row>
    <row r="82" spans="1:2" ht="15" customHeight="1" x14ac:dyDescent="0.3">
      <c r="A82" s="182">
        <v>80</v>
      </c>
      <c r="B82" s="2" t="s">
        <v>47</v>
      </c>
    </row>
    <row r="83" spans="1:2" ht="15" customHeight="1" x14ac:dyDescent="0.3">
      <c r="A83" s="182">
        <v>81</v>
      </c>
      <c r="B83" s="2" t="s">
        <v>299</v>
      </c>
    </row>
    <row r="84" spans="1:2" ht="15" customHeight="1" x14ac:dyDescent="0.3">
      <c r="A84" s="182">
        <v>82</v>
      </c>
      <c r="B84" s="2" t="s">
        <v>909</v>
      </c>
    </row>
    <row r="85" spans="1:2" ht="15" customHeight="1" x14ac:dyDescent="0.3">
      <c r="A85" s="182">
        <v>83</v>
      </c>
      <c r="B85" s="2" t="s">
        <v>62</v>
      </c>
    </row>
    <row r="86" spans="1:2" ht="15" customHeight="1" x14ac:dyDescent="0.3">
      <c r="A86" s="182">
        <v>84</v>
      </c>
      <c r="B86" s="2" t="s">
        <v>1007</v>
      </c>
    </row>
    <row r="87" spans="1:2" ht="15" customHeight="1" x14ac:dyDescent="0.3">
      <c r="A87" s="182">
        <v>85</v>
      </c>
      <c r="B87" s="2" t="s">
        <v>247</v>
      </c>
    </row>
    <row r="88" spans="1:2" ht="15" customHeight="1" x14ac:dyDescent="0.3">
      <c r="A88" s="182">
        <v>86</v>
      </c>
      <c r="B88" s="2" t="s">
        <v>1254</v>
      </c>
    </row>
    <row r="89" spans="1:2" ht="15" customHeight="1" x14ac:dyDescent="0.3">
      <c r="A89" s="182">
        <v>87</v>
      </c>
      <c r="B89" s="193" t="s">
        <v>1365</v>
      </c>
    </row>
    <row r="90" spans="1:2" ht="15" customHeight="1" x14ac:dyDescent="0.3">
      <c r="A90" s="182">
        <v>88</v>
      </c>
      <c r="B90" s="2" t="s">
        <v>300</v>
      </c>
    </row>
    <row r="91" spans="1:2" ht="15" customHeight="1" x14ac:dyDescent="0.3">
      <c r="A91" s="182">
        <v>89</v>
      </c>
      <c r="B91" s="2" t="s">
        <v>191</v>
      </c>
    </row>
    <row r="92" spans="1:2" ht="15" customHeight="1" x14ac:dyDescent="0.3">
      <c r="A92" s="182">
        <v>90</v>
      </c>
      <c r="B92" s="2" t="s">
        <v>193</v>
      </c>
    </row>
    <row r="93" spans="1:2" ht="15" customHeight="1" x14ac:dyDescent="0.3">
      <c r="A93" s="182">
        <v>91</v>
      </c>
      <c r="B93" s="2" t="s">
        <v>20</v>
      </c>
    </row>
    <row r="94" spans="1:2" ht="15" customHeight="1" x14ac:dyDescent="0.3">
      <c r="A94" s="182">
        <v>92</v>
      </c>
      <c r="B94" s="2" t="s">
        <v>301</v>
      </c>
    </row>
    <row r="95" spans="1:2" ht="15" customHeight="1" x14ac:dyDescent="0.3">
      <c r="A95" s="182">
        <v>93</v>
      </c>
      <c r="B95" s="2" t="s">
        <v>39</v>
      </c>
    </row>
    <row r="96" spans="1:2" ht="15" customHeight="1" x14ac:dyDescent="0.3">
      <c r="A96" s="182">
        <v>94</v>
      </c>
      <c r="B96" s="2" t="s">
        <v>303</v>
      </c>
    </row>
    <row r="97" spans="1:2" ht="15" customHeight="1" x14ac:dyDescent="0.3">
      <c r="A97" s="182">
        <v>95</v>
      </c>
      <c r="B97" s="2" t="s">
        <v>304</v>
      </c>
    </row>
    <row r="98" spans="1:2" ht="15" customHeight="1" x14ac:dyDescent="0.3">
      <c r="A98" s="182">
        <v>96</v>
      </c>
      <c r="B98" s="193" t="s">
        <v>1355</v>
      </c>
    </row>
    <row r="99" spans="1:2" ht="15" customHeight="1" x14ac:dyDescent="0.3">
      <c r="A99" s="182">
        <v>97</v>
      </c>
      <c r="B99" s="2" t="s">
        <v>302</v>
      </c>
    </row>
    <row r="100" spans="1:2" ht="15" customHeight="1" x14ac:dyDescent="0.3">
      <c r="A100" s="182">
        <v>98</v>
      </c>
      <c r="B100" s="2" t="s">
        <v>236</v>
      </c>
    </row>
    <row r="101" spans="1:2" ht="15" customHeight="1" x14ac:dyDescent="0.3">
      <c r="A101" s="182">
        <v>99</v>
      </c>
      <c r="B101" s="2" t="s">
        <v>306</v>
      </c>
    </row>
    <row r="102" spans="1:2" ht="15" customHeight="1" x14ac:dyDescent="0.3">
      <c r="A102" s="182">
        <v>100</v>
      </c>
      <c r="B102" s="2" t="s">
        <v>307</v>
      </c>
    </row>
    <row r="103" spans="1:2" ht="15" customHeight="1" x14ac:dyDescent="0.3">
      <c r="A103" s="182">
        <v>101</v>
      </c>
      <c r="B103" s="2" t="s">
        <v>752</v>
      </c>
    </row>
    <row r="104" spans="1:2" ht="15" customHeight="1" x14ac:dyDescent="0.3">
      <c r="A104" s="182">
        <v>102</v>
      </c>
      <c r="B104" s="2" t="s">
        <v>196</v>
      </c>
    </row>
    <row r="105" spans="1:2" ht="15" customHeight="1" x14ac:dyDescent="0.3">
      <c r="A105" s="182">
        <v>103</v>
      </c>
      <c r="B105" s="2" t="s">
        <v>308</v>
      </c>
    </row>
    <row r="106" spans="1:2" ht="15" customHeight="1" x14ac:dyDescent="0.3">
      <c r="A106" s="182">
        <v>104</v>
      </c>
      <c r="B106" s="2" t="s">
        <v>198</v>
      </c>
    </row>
    <row r="107" spans="1:2" ht="15" customHeight="1" x14ac:dyDescent="0.3">
      <c r="A107" s="182">
        <v>105</v>
      </c>
      <c r="B107" s="2" t="s">
        <v>309</v>
      </c>
    </row>
    <row r="108" spans="1:2" ht="15" customHeight="1" x14ac:dyDescent="0.3">
      <c r="A108" s="182">
        <v>106</v>
      </c>
      <c r="B108" s="2" t="s">
        <v>239</v>
      </c>
    </row>
    <row r="109" spans="1:2" ht="15" customHeight="1" x14ac:dyDescent="0.3">
      <c r="A109" s="182">
        <v>107</v>
      </c>
      <c r="B109" s="2" t="s">
        <v>234</v>
      </c>
    </row>
    <row r="110" spans="1:2" ht="15" customHeight="1" x14ac:dyDescent="0.3">
      <c r="A110" s="182">
        <v>108</v>
      </c>
      <c r="B110" s="2" t="s">
        <v>59</v>
      </c>
    </row>
    <row r="111" spans="1:2" ht="15" customHeight="1" x14ac:dyDescent="0.3">
      <c r="A111" s="182">
        <v>109</v>
      </c>
      <c r="B111" s="2" t="s">
        <v>200</v>
      </c>
    </row>
    <row r="112" spans="1:2" ht="15" customHeight="1" x14ac:dyDescent="0.3">
      <c r="A112" s="182">
        <v>110</v>
      </c>
      <c r="B112" s="2" t="s">
        <v>202</v>
      </c>
    </row>
    <row r="113" spans="1:2" ht="15" customHeight="1" x14ac:dyDescent="0.3">
      <c r="A113" s="182">
        <v>111</v>
      </c>
      <c r="B113" s="2" t="s">
        <v>203</v>
      </c>
    </row>
    <row r="114" spans="1:2" ht="15" customHeight="1" x14ac:dyDescent="0.3">
      <c r="A114" s="182">
        <v>112</v>
      </c>
      <c r="B114" s="2" t="s">
        <v>310</v>
      </c>
    </row>
    <row r="115" spans="1:2" ht="15" customHeight="1" x14ac:dyDescent="0.3">
      <c r="A115" s="182">
        <v>113</v>
      </c>
      <c r="B115" s="193" t="s">
        <v>1342</v>
      </c>
    </row>
    <row r="116" spans="1:2" ht="15" customHeight="1" x14ac:dyDescent="0.3">
      <c r="A116" s="182">
        <v>114</v>
      </c>
      <c r="B116" s="2" t="s">
        <v>311</v>
      </c>
    </row>
  </sheetData>
  <sortState ref="B39:B116">
    <sortCondition ref="B39:B116"/>
  </sortState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12</vt:i4>
      </vt:variant>
      <vt:variant>
        <vt:lpstr>이름이 지정된 범위</vt:lpstr>
      </vt:variant>
      <vt:variant>
        <vt:i4>4</vt:i4>
      </vt:variant>
    </vt:vector>
  </HeadingPairs>
  <TitlesOfParts>
    <vt:vector size="16" baseType="lpstr">
      <vt:lpstr>명단</vt:lpstr>
      <vt:lpstr>종목별참가팀수</vt:lpstr>
      <vt:lpstr>참가비</vt:lpstr>
      <vt:lpstr>소속별참가팀수</vt:lpstr>
      <vt:lpstr>경기장</vt:lpstr>
      <vt:lpstr>티셔츠</vt:lpstr>
      <vt:lpstr>이름행운권</vt:lpstr>
      <vt:lpstr>번호행운권</vt:lpstr>
      <vt:lpstr>소속명</vt:lpstr>
      <vt:lpstr>종목별</vt:lpstr>
      <vt:lpstr>취소</vt:lpstr>
      <vt:lpstr>Sheet1</vt:lpstr>
      <vt:lpstr>명단!Print_Titles</vt:lpstr>
      <vt:lpstr>소속별참가팀수!Print_Titles</vt:lpstr>
      <vt:lpstr>참가비!Print_Titles</vt:lpstr>
      <vt:lpstr>티셔츠!Print_Titles</vt:lpstr>
    </vt:vector>
  </TitlesOfParts>
  <Company>Black Edition SP3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XP</dc:creator>
  <cp:lastModifiedBy>si jong yu</cp:lastModifiedBy>
  <cp:lastPrinted>2016-05-11T08:17:38Z</cp:lastPrinted>
  <dcterms:created xsi:type="dcterms:W3CDTF">2010-03-30T13:45:47Z</dcterms:created>
  <dcterms:modified xsi:type="dcterms:W3CDTF">2016-05-11T23:11:11Z</dcterms:modified>
</cp:coreProperties>
</file>